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54180" yWindow="1140" windowWidth="32180" windowHeight="22020" tabRatio="500" activeTab="6"/>
  </bookViews>
  <sheets>
    <sheet name="Base" sheetId="1" r:id="rId1"/>
    <sheet name="Stats" sheetId="2" r:id="rId2"/>
    <sheet name="Damage" sheetId="5" r:id="rId3"/>
    <sheet name="Combat" sheetId="6" r:id="rId4"/>
    <sheet name="Robot" sheetId="8" r:id="rId5"/>
    <sheet name="Saves" sheetId="7" r:id="rId6"/>
    <sheet name="Skills" sheetId="3" r:id="rId7"/>
    <sheet name="Data" sheetId="4" r:id="rId8"/>
  </sheets>
  <definedNames>
    <definedName name="AdultDragon">Data!$I$16:$W$16</definedName>
    <definedName name="BodyFixer">Data!$I$17:$W$17</definedName>
    <definedName name="Burster">Data!$I$18:$W$18</definedName>
    <definedName name="Categories">Table4[Category]</definedName>
    <definedName name="CityRat">Data!$I$19:$W$19</definedName>
    <definedName name="Class">Base!$B$3</definedName>
    <definedName name="ClassList">ClassTable[OCC]</definedName>
    <definedName name="CombatCyborg">Data!$I$21:$W$21</definedName>
    <definedName name="Communication">Data!$B$2:$B$19</definedName>
    <definedName name="Cowboy">Data!$B$20:$B$25</definedName>
    <definedName name="Crazy">Data!$I$22:$W$22</definedName>
    <definedName name="CSGrunt">Data!$I$23:$W$23</definedName>
    <definedName name="CSMilitarySpecialist">Data!$I$24:$W$24</definedName>
    <definedName name="CSSAMASPilot">Data!$I$25:$W$25</definedName>
    <definedName name="CSTechnicalOfficer">Data!$I$26:$W$26</definedName>
    <definedName name="CyberDoc">Data!$I$27:$W$27</definedName>
    <definedName name="CyberKnight">Data!$I$28:$W$28</definedName>
    <definedName name="DogBoy">Data!$I$29:$W$29</definedName>
    <definedName name="Domestic">Data!$B$26:$B$37</definedName>
    <definedName name="DragonHatchling">Data!$I$30:$W$30</definedName>
    <definedName name="Electrical">Data!$B$38:$B$42</definedName>
    <definedName name="ElementalFusionist">Data!$I$31:$W$31</definedName>
    <definedName name="Espionage">Data!$B$43:$B$56</definedName>
    <definedName name="GlitterBoyPilot">Data!$I$20:$W$20</definedName>
    <definedName name="Headhunter">Data!$I$32:$W$32</definedName>
    <definedName name="Horsemanship">Data!$B$57:$B$68</definedName>
    <definedName name="IQ">Stats!$E$2</definedName>
    <definedName name="Juicer">Data!$I$33:$W$33</definedName>
    <definedName name="Level">Base!$B$7</definedName>
    <definedName name="LeyLineRifter">Data!$I$34:$W$34</definedName>
    <definedName name="LeyLineWalker">Data!$I$35:$W$35</definedName>
    <definedName name="MA">Stats!$E$4</definedName>
    <definedName name="ME">Stats!$E$3</definedName>
    <definedName name="Mechanical">Data!$B$69:$B$78</definedName>
    <definedName name="Medical">Data!$B$79:$B$97</definedName>
    <definedName name="MerCsoldier">Data!$I$36:$W$36</definedName>
    <definedName name="Military">Data!$B$98:$B$111</definedName>
    <definedName name="MindMelter">Data!$I$37:$W$37</definedName>
    <definedName name="Mystic">Data!$I$38:$W$38</definedName>
    <definedName name="OCCStat">OCCStatTable[#Headers]</definedName>
    <definedName name="Operator">Data!$I$39:$W$39</definedName>
    <definedName name="PB">Stats!$E$8</definedName>
    <definedName name="PE">Stats!$E$7</definedName>
    <definedName name="Physical">Data!$B$112:$B$135</definedName>
    <definedName name="Pilot">Data!$B$136:$B$163</definedName>
    <definedName name="PilotRelated">Data!$B$164:$B$166</definedName>
    <definedName name="PP">Stats!$E$6</definedName>
    <definedName name="PS">Stats!$E$5</definedName>
    <definedName name="PsiStalker">Data!$I$40:$W$40</definedName>
    <definedName name="RobotPilot">Data!$I$41:$W$41</definedName>
    <definedName name="Rogue">Data!$B$167:$B$180</definedName>
    <definedName name="RogueScholar">Data!$I$42:$W$42</definedName>
    <definedName name="RogueScientist">Data!$I$43:$W$43</definedName>
    <definedName name="Science">Data!$B$181:$B$195</definedName>
    <definedName name="Shifter">Data!$I$44:$W$44</definedName>
    <definedName name="SkillList">Table3[Skill]</definedName>
    <definedName name="SkillTable">Table3[]</definedName>
    <definedName name="SPD">Stats!$E$9</definedName>
    <definedName name="StatBonus">Table1[]</definedName>
    <definedName name="Technical">Data!$B$196:$B$231</definedName>
    <definedName name="TechnoWizard">Data!$I$45:$W$45</definedName>
    <definedName name="Vagabond">Data!$I$46:$W$46</definedName>
    <definedName name="Wilderness">Data!$B$259:$B$270</definedName>
    <definedName name="WildernessScout">Data!$I$47:$W$47</definedName>
    <definedName name="WP">Data!$B$232:$B$258</definedName>
    <definedName name="XP">Base!$B$8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D64" i="3"/>
  <c r="I64" i="3"/>
  <c r="C64" i="3"/>
  <c r="C2" i="2"/>
  <c r="E2" i="2"/>
  <c r="E64" i="3"/>
  <c r="G64" i="3"/>
  <c r="J64" i="3"/>
  <c r="D63" i="3"/>
  <c r="I63" i="3"/>
  <c r="C63" i="3"/>
  <c r="E63" i="3"/>
  <c r="G63" i="3"/>
  <c r="J63" i="3"/>
  <c r="D62" i="3"/>
  <c r="I62" i="3"/>
  <c r="C62" i="3"/>
  <c r="E62" i="3"/>
  <c r="G62" i="3"/>
  <c r="J62" i="3"/>
  <c r="D61" i="3"/>
  <c r="I61" i="3"/>
  <c r="C61" i="3"/>
  <c r="E61" i="3"/>
  <c r="G61" i="3"/>
  <c r="J61" i="3"/>
  <c r="D60" i="3"/>
  <c r="I60" i="3"/>
  <c r="C60" i="3"/>
  <c r="E60" i="3"/>
  <c r="G60" i="3"/>
  <c r="J60" i="3"/>
  <c r="D59" i="3"/>
  <c r="I59" i="3"/>
  <c r="C59" i="3"/>
  <c r="E59" i="3"/>
  <c r="G59" i="3"/>
  <c r="J59" i="3"/>
  <c r="D58" i="3"/>
  <c r="I58" i="3"/>
  <c r="C58" i="3"/>
  <c r="E58" i="3"/>
  <c r="G58" i="3"/>
  <c r="J58" i="3"/>
  <c r="D57" i="3"/>
  <c r="I57" i="3"/>
  <c r="C57" i="3"/>
  <c r="E57" i="3"/>
  <c r="G57" i="3"/>
  <c r="J57" i="3"/>
  <c r="D56" i="3"/>
  <c r="I56" i="3"/>
  <c r="C56" i="3"/>
  <c r="E56" i="3"/>
  <c r="G56" i="3"/>
  <c r="J56" i="3"/>
  <c r="D55" i="3"/>
  <c r="I55" i="3"/>
  <c r="C55" i="3"/>
  <c r="E55" i="3"/>
  <c r="G55" i="3"/>
  <c r="J55" i="3"/>
  <c r="D54" i="3"/>
  <c r="I54" i="3"/>
  <c r="C54" i="3"/>
  <c r="E54" i="3"/>
  <c r="G54" i="3"/>
  <c r="J54" i="3"/>
  <c r="D53" i="3"/>
  <c r="I53" i="3"/>
  <c r="C53" i="3"/>
  <c r="E53" i="3"/>
  <c r="G53" i="3"/>
  <c r="J53" i="3"/>
  <c r="D52" i="3"/>
  <c r="I52" i="3"/>
  <c r="C52" i="3"/>
  <c r="E52" i="3"/>
  <c r="G52" i="3"/>
  <c r="J52" i="3"/>
  <c r="D51" i="3"/>
  <c r="I51" i="3"/>
  <c r="C51" i="3"/>
  <c r="E51" i="3"/>
  <c r="G51" i="3"/>
  <c r="J51" i="3"/>
  <c r="D50" i="3"/>
  <c r="I50" i="3"/>
  <c r="C50" i="3"/>
  <c r="E50" i="3"/>
  <c r="G50" i="3"/>
  <c r="J50" i="3"/>
  <c r="D49" i="3"/>
  <c r="I49" i="3"/>
  <c r="C49" i="3"/>
  <c r="E49" i="3"/>
  <c r="G49" i="3"/>
  <c r="J49" i="3"/>
  <c r="D48" i="3"/>
  <c r="I48" i="3"/>
  <c r="C48" i="3"/>
  <c r="E48" i="3"/>
  <c r="G48" i="3"/>
  <c r="J48" i="3"/>
  <c r="D47" i="3"/>
  <c r="I47" i="3"/>
  <c r="C47" i="3"/>
  <c r="E47" i="3"/>
  <c r="G47" i="3"/>
  <c r="J47" i="3"/>
  <c r="D46" i="3"/>
  <c r="I46" i="3"/>
  <c r="C46" i="3"/>
  <c r="E46" i="3"/>
  <c r="G46" i="3"/>
  <c r="J46" i="3"/>
  <c r="D45" i="3"/>
  <c r="I45" i="3"/>
  <c r="C45" i="3"/>
  <c r="E45" i="3"/>
  <c r="G45" i="3"/>
  <c r="J45" i="3"/>
  <c r="D44" i="3"/>
  <c r="I44" i="3"/>
  <c r="C44" i="3"/>
  <c r="E44" i="3"/>
  <c r="G44" i="3"/>
  <c r="J44" i="3"/>
  <c r="D43" i="3"/>
  <c r="I43" i="3"/>
  <c r="C43" i="3"/>
  <c r="E43" i="3"/>
  <c r="G43" i="3"/>
  <c r="J43" i="3"/>
  <c r="D42" i="3"/>
  <c r="I42" i="3"/>
  <c r="C42" i="3"/>
  <c r="E42" i="3"/>
  <c r="G42" i="3"/>
  <c r="J42" i="3"/>
  <c r="D41" i="3"/>
  <c r="I41" i="3"/>
  <c r="C41" i="3"/>
  <c r="E41" i="3"/>
  <c r="G41" i="3"/>
  <c r="J41" i="3"/>
  <c r="D40" i="3"/>
  <c r="I40" i="3"/>
  <c r="C40" i="3"/>
  <c r="E40" i="3"/>
  <c r="G40" i="3"/>
  <c r="J40" i="3"/>
  <c r="D39" i="3"/>
  <c r="I39" i="3"/>
  <c r="C39" i="3"/>
  <c r="E39" i="3"/>
  <c r="G39" i="3"/>
  <c r="J39" i="3"/>
  <c r="D35" i="3"/>
  <c r="H35" i="3"/>
  <c r="C35" i="3"/>
  <c r="E35" i="3"/>
  <c r="G35" i="3"/>
  <c r="I35" i="3"/>
  <c r="D34" i="3"/>
  <c r="H34" i="3"/>
  <c r="C34" i="3"/>
  <c r="E34" i="3"/>
  <c r="G34" i="3"/>
  <c r="I34" i="3"/>
  <c r="D33" i="3"/>
  <c r="H33" i="3"/>
  <c r="C33" i="3"/>
  <c r="E33" i="3"/>
  <c r="G33" i="3"/>
  <c r="I33" i="3"/>
  <c r="D32" i="3"/>
  <c r="H32" i="3"/>
  <c r="C32" i="3"/>
  <c r="E32" i="3"/>
  <c r="G32" i="3"/>
  <c r="I32" i="3"/>
  <c r="D31" i="3"/>
  <c r="H31" i="3"/>
  <c r="C31" i="3"/>
  <c r="E31" i="3"/>
  <c r="G31" i="3"/>
  <c r="I31" i="3"/>
  <c r="D30" i="3"/>
  <c r="H30" i="3"/>
  <c r="C30" i="3"/>
  <c r="E30" i="3"/>
  <c r="G30" i="3"/>
  <c r="I30" i="3"/>
  <c r="D29" i="3"/>
  <c r="H29" i="3"/>
  <c r="C29" i="3"/>
  <c r="E29" i="3"/>
  <c r="G29" i="3"/>
  <c r="I29" i="3"/>
  <c r="D28" i="3"/>
  <c r="H28" i="3"/>
  <c r="C28" i="3"/>
  <c r="E28" i="3"/>
  <c r="G28" i="3"/>
  <c r="I28" i="3"/>
  <c r="D27" i="3"/>
  <c r="H27" i="3"/>
  <c r="C27" i="3"/>
  <c r="E27" i="3"/>
  <c r="G27" i="3"/>
  <c r="I27" i="3"/>
  <c r="D26" i="3"/>
  <c r="H26" i="3"/>
  <c r="C26" i="3"/>
  <c r="E26" i="3"/>
  <c r="G26" i="3"/>
  <c r="I26" i="3"/>
  <c r="D25" i="3"/>
  <c r="H25" i="3"/>
  <c r="C25" i="3"/>
  <c r="E25" i="3"/>
  <c r="G25" i="3"/>
  <c r="I25" i="3"/>
  <c r="D24" i="3"/>
  <c r="H24" i="3"/>
  <c r="C24" i="3"/>
  <c r="E24" i="3"/>
  <c r="G24" i="3"/>
  <c r="I24" i="3"/>
  <c r="D23" i="3"/>
  <c r="H23" i="3"/>
  <c r="C23" i="3"/>
  <c r="E23" i="3"/>
  <c r="G23" i="3"/>
  <c r="I23" i="3"/>
  <c r="D22" i="3"/>
  <c r="H22" i="3"/>
  <c r="C22" i="3"/>
  <c r="E22" i="3"/>
  <c r="G22" i="3"/>
  <c r="I22" i="3"/>
  <c r="D21" i="3"/>
  <c r="H21" i="3"/>
  <c r="C21" i="3"/>
  <c r="E21" i="3"/>
  <c r="G21" i="3"/>
  <c r="I21" i="3"/>
  <c r="D20" i="3"/>
  <c r="H20" i="3"/>
  <c r="C20" i="3"/>
  <c r="E20" i="3"/>
  <c r="G20" i="3"/>
  <c r="I20" i="3"/>
  <c r="D19" i="3"/>
  <c r="H19" i="3"/>
  <c r="C19" i="3"/>
  <c r="E19" i="3"/>
  <c r="G19" i="3"/>
  <c r="I19" i="3"/>
  <c r="D18" i="3"/>
  <c r="H18" i="3"/>
  <c r="C18" i="3"/>
  <c r="E18" i="3"/>
  <c r="G18" i="3"/>
  <c r="I18" i="3"/>
  <c r="D17" i="3"/>
  <c r="H17" i="3"/>
  <c r="C17" i="3"/>
  <c r="E17" i="3"/>
  <c r="G17" i="3"/>
  <c r="I17" i="3"/>
  <c r="D16" i="3"/>
  <c r="H16" i="3"/>
  <c r="C16" i="3"/>
  <c r="E16" i="3"/>
  <c r="G16" i="3"/>
  <c r="I16" i="3"/>
  <c r="D15" i="3"/>
  <c r="H15" i="3"/>
  <c r="C15" i="3"/>
  <c r="E15" i="3"/>
  <c r="G15" i="3"/>
  <c r="I15" i="3"/>
  <c r="D14" i="3"/>
  <c r="H14" i="3"/>
  <c r="C14" i="3"/>
  <c r="E14" i="3"/>
  <c r="G14" i="3"/>
  <c r="I14" i="3"/>
  <c r="D13" i="3"/>
  <c r="H13" i="3"/>
  <c r="C13" i="3"/>
  <c r="E13" i="3"/>
  <c r="G13" i="3"/>
  <c r="I13" i="3"/>
  <c r="D12" i="3"/>
  <c r="H12" i="3"/>
  <c r="C12" i="3"/>
  <c r="E12" i="3"/>
  <c r="G12" i="3"/>
  <c r="I12" i="3"/>
  <c r="D11" i="3"/>
  <c r="H11" i="3"/>
  <c r="C11" i="3"/>
  <c r="E11" i="3"/>
  <c r="G11" i="3"/>
  <c r="I11" i="3"/>
  <c r="D10" i="3"/>
  <c r="H10" i="3"/>
  <c r="C10" i="3"/>
  <c r="E10" i="3"/>
  <c r="G10" i="3"/>
  <c r="I10" i="3"/>
  <c r="D9" i="3"/>
  <c r="H9" i="3"/>
  <c r="C9" i="3"/>
  <c r="E9" i="3"/>
  <c r="G9" i="3"/>
  <c r="I9" i="3"/>
  <c r="D8" i="3"/>
  <c r="H8" i="3"/>
  <c r="C8" i="3"/>
  <c r="E8" i="3"/>
  <c r="G8" i="3"/>
  <c r="I8" i="3"/>
  <c r="D7" i="3"/>
  <c r="H7" i="3"/>
  <c r="C7" i="3"/>
  <c r="E7" i="3"/>
  <c r="G7" i="3"/>
  <c r="I7" i="3"/>
  <c r="D6" i="3"/>
  <c r="H6" i="3"/>
  <c r="C6" i="3"/>
  <c r="E6" i="3"/>
  <c r="G6" i="3"/>
  <c r="I6" i="3"/>
  <c r="D5" i="3"/>
  <c r="H5" i="3"/>
  <c r="C5" i="3"/>
  <c r="E5" i="3"/>
  <c r="G5" i="3"/>
  <c r="I5" i="3"/>
  <c r="D4" i="3"/>
  <c r="H4" i="3"/>
  <c r="C4" i="3"/>
  <c r="E4" i="3"/>
  <c r="G4" i="3"/>
  <c r="I4" i="3"/>
  <c r="D3" i="3"/>
  <c r="H3" i="3"/>
  <c r="C3" i="3"/>
  <c r="E3" i="3"/>
  <c r="G3" i="3"/>
  <c r="I3" i="3"/>
  <c r="G33" i="6"/>
  <c r="G32" i="6"/>
  <c r="C6" i="6"/>
  <c r="C33" i="6"/>
  <c r="C6" i="2"/>
  <c r="E6" i="2"/>
  <c r="B6" i="6"/>
  <c r="B33" i="6"/>
  <c r="E33" i="6"/>
  <c r="H33" i="6"/>
  <c r="C5" i="6"/>
  <c r="C32" i="6"/>
  <c r="B5" i="6"/>
  <c r="B32" i="6"/>
  <c r="E32" i="6"/>
  <c r="H32" i="6"/>
  <c r="C21" i="6"/>
  <c r="E21" i="6"/>
  <c r="H21" i="6"/>
  <c r="C31" i="6"/>
  <c r="B31" i="6"/>
  <c r="E31" i="6"/>
  <c r="H31" i="6"/>
  <c r="C30" i="6"/>
  <c r="B30" i="6"/>
  <c r="E30" i="6"/>
  <c r="H30" i="6"/>
  <c r="C29" i="6"/>
  <c r="B29" i="6"/>
  <c r="E29" i="6"/>
  <c r="H29" i="6"/>
  <c r="C20" i="6"/>
  <c r="E20" i="6"/>
  <c r="H20" i="6"/>
  <c r="C19" i="6"/>
  <c r="E19" i="6"/>
  <c r="H19" i="6"/>
  <c r="C18" i="6"/>
  <c r="E18" i="6"/>
  <c r="H18" i="6"/>
  <c r="C17" i="6"/>
  <c r="E17" i="6"/>
  <c r="H17" i="6"/>
  <c r="C16" i="6"/>
  <c r="E16" i="6"/>
  <c r="H16" i="6"/>
  <c r="H15" i="6"/>
  <c r="C14" i="6"/>
  <c r="E14" i="6"/>
  <c r="H14" i="6"/>
  <c r="C13" i="6"/>
  <c r="E13" i="6"/>
  <c r="H13" i="6"/>
  <c r="C12" i="6"/>
  <c r="E12" i="6"/>
  <c r="H12" i="6"/>
  <c r="C11" i="6"/>
  <c r="E11" i="6"/>
  <c r="H11" i="6"/>
  <c r="C10" i="6"/>
  <c r="E10" i="6"/>
  <c r="H10" i="6"/>
  <c r="C9" i="6"/>
  <c r="E9" i="6"/>
  <c r="H9" i="6"/>
  <c r="C8" i="6"/>
  <c r="E8" i="6"/>
  <c r="H8" i="6"/>
  <c r="C7" i="6"/>
  <c r="B7" i="6"/>
  <c r="E7" i="6"/>
  <c r="H7" i="6"/>
  <c r="E6" i="6"/>
  <c r="H6" i="6"/>
  <c r="E5" i="6"/>
  <c r="H5" i="6"/>
  <c r="C4" i="6"/>
  <c r="C5" i="2"/>
  <c r="E5" i="2"/>
  <c r="B4" i="6"/>
  <c r="E4" i="6"/>
  <c r="H4" i="6"/>
  <c r="C3" i="6"/>
  <c r="E3" i="6"/>
  <c r="H3" i="6"/>
  <c r="C2" i="6"/>
  <c r="E2" i="6"/>
  <c r="H2" i="6"/>
  <c r="H3" i="5"/>
  <c r="C9" i="2"/>
  <c r="E9" i="2"/>
  <c r="C8" i="2"/>
  <c r="E8" i="2"/>
  <c r="C7" i="2"/>
  <c r="E7" i="2"/>
  <c r="C4" i="2"/>
  <c r="E4" i="2"/>
  <c r="C3" i="2"/>
  <c r="E3" i="2"/>
  <c r="C15" i="6"/>
  <c r="C17" i="7"/>
  <c r="D17" i="7"/>
  <c r="C16" i="7"/>
  <c r="D16" i="7"/>
  <c r="C15" i="7"/>
  <c r="D15" i="7"/>
  <c r="C14" i="7"/>
  <c r="D14" i="7"/>
  <c r="C13" i="7"/>
  <c r="D13" i="7"/>
  <c r="C12" i="7"/>
  <c r="D12" i="7"/>
  <c r="B11" i="7"/>
  <c r="C11" i="7"/>
  <c r="D11" i="7"/>
  <c r="C10" i="7"/>
  <c r="D10" i="7"/>
  <c r="C9" i="7"/>
  <c r="D9" i="7"/>
  <c r="B8" i="7"/>
  <c r="C8" i="7"/>
  <c r="D8" i="7"/>
  <c r="C7" i="7"/>
  <c r="D7" i="7"/>
  <c r="B6" i="7"/>
  <c r="C6" i="7"/>
  <c r="D6" i="7"/>
  <c r="C5" i="7"/>
  <c r="D5" i="7"/>
  <c r="B4" i="7"/>
  <c r="C4" i="7"/>
  <c r="D4" i="7"/>
  <c r="B3" i="7"/>
  <c r="C3" i="7"/>
  <c r="D3" i="7"/>
  <c r="B2" i="7"/>
  <c r="C2" i="7"/>
  <c r="D2" i="7"/>
  <c r="B6" i="5"/>
  <c r="T6" i="5"/>
  <c r="C6" i="5"/>
  <c r="C3" i="5"/>
  <c r="B3" i="5"/>
  <c r="B9" i="1"/>
  <c r="C84" i="3"/>
  <c r="D84" i="3"/>
  <c r="E84" i="3"/>
  <c r="C83" i="3"/>
  <c r="D83" i="3"/>
  <c r="E83" i="3"/>
  <c r="C82" i="3"/>
  <c r="D82" i="3"/>
  <c r="E82" i="3"/>
  <c r="C81" i="3"/>
  <c r="D81" i="3"/>
  <c r="E81" i="3"/>
  <c r="C80" i="3"/>
  <c r="D80" i="3"/>
  <c r="E80" i="3"/>
  <c r="C79" i="3"/>
  <c r="D79" i="3"/>
  <c r="E79" i="3"/>
  <c r="C78" i="3"/>
  <c r="D78" i="3"/>
  <c r="E78" i="3"/>
  <c r="C77" i="3"/>
  <c r="D77" i="3"/>
  <c r="E77" i="3"/>
  <c r="C76" i="3"/>
  <c r="D76" i="3"/>
  <c r="E76" i="3"/>
  <c r="C75" i="3"/>
  <c r="D75" i="3"/>
  <c r="E75" i="3"/>
  <c r="C74" i="3"/>
  <c r="D74" i="3"/>
  <c r="E74" i="3"/>
  <c r="C73" i="3"/>
  <c r="D73" i="3"/>
  <c r="E73" i="3"/>
  <c r="C72" i="3"/>
  <c r="D72" i="3"/>
  <c r="E72" i="3"/>
  <c r="C71" i="3"/>
  <c r="D71" i="3"/>
  <c r="E71" i="3"/>
  <c r="C70" i="3"/>
  <c r="D70" i="3"/>
  <c r="E70" i="3"/>
  <c r="C69" i="3"/>
  <c r="D69" i="3"/>
  <c r="E69" i="3"/>
  <c r="C68" i="3"/>
  <c r="D68" i="3"/>
  <c r="E68" i="3"/>
</calcChain>
</file>

<file path=xl/sharedStrings.xml><?xml version="1.0" encoding="utf-8"?>
<sst xmlns="http://schemas.openxmlformats.org/spreadsheetml/2006/main" count="1039" uniqueCount="523">
  <si>
    <t>Name</t>
  </si>
  <si>
    <t>Class</t>
  </si>
  <si>
    <t>Operator</t>
  </si>
  <si>
    <t>Sex</t>
  </si>
  <si>
    <t>Male</t>
  </si>
  <si>
    <t>Race</t>
  </si>
  <si>
    <t>Human</t>
  </si>
  <si>
    <t>SDC</t>
  </si>
  <si>
    <t>Alignment</t>
  </si>
  <si>
    <t>Scrupulous</t>
  </si>
  <si>
    <t>Level</t>
  </si>
  <si>
    <t>HP</t>
  </si>
  <si>
    <t>XP</t>
  </si>
  <si>
    <t>IQ</t>
  </si>
  <si>
    <t>ME</t>
  </si>
  <si>
    <t>MA</t>
  </si>
  <si>
    <t>PS</t>
  </si>
  <si>
    <t>PP</t>
  </si>
  <si>
    <t>PE</t>
  </si>
  <si>
    <t>PB</t>
  </si>
  <si>
    <t>SPD</t>
  </si>
  <si>
    <t>Base Skills</t>
  </si>
  <si>
    <t>Category</t>
  </si>
  <si>
    <t>Base</t>
  </si>
  <si>
    <t>Per Level</t>
  </si>
  <si>
    <t>IQ Bonus</t>
  </si>
  <si>
    <t>OCC/RCC Bonus</t>
  </si>
  <si>
    <t>Updated Base</t>
  </si>
  <si>
    <t>Level Bonus</t>
  </si>
  <si>
    <t>Total</t>
  </si>
  <si>
    <t>PilotRelated</t>
  </si>
  <si>
    <t>Navigation</t>
  </si>
  <si>
    <t>Related Skills</t>
  </si>
  <si>
    <t>Fixed Base</t>
  </si>
  <si>
    <t>Prowl</t>
  </si>
  <si>
    <t>Robot Mechanics</t>
  </si>
  <si>
    <t>Demolitions</t>
  </si>
  <si>
    <t>Detect Ambush</t>
  </si>
  <si>
    <t>Electronic Countermeasures</t>
  </si>
  <si>
    <t>Field Armorer &amp; Munitions Expert</t>
  </si>
  <si>
    <t>Secondary Skills</t>
  </si>
  <si>
    <t>Sniper</t>
  </si>
  <si>
    <t>Boxing</t>
  </si>
  <si>
    <t>Heavy Military Weapons</t>
  </si>
  <si>
    <t>Skill</t>
  </si>
  <si>
    <t>Communication</t>
  </si>
  <si>
    <t>Barter</t>
  </si>
  <si>
    <t>Creative Writing</t>
  </si>
  <si>
    <t>Cowboy</t>
  </si>
  <si>
    <t>Cryptography</t>
  </si>
  <si>
    <t>Domestic</t>
  </si>
  <si>
    <t>ME - vs psionic</t>
  </si>
  <si>
    <t>Electrical</t>
  </si>
  <si>
    <t>ME - vs insanity</t>
  </si>
  <si>
    <t>Language: Native</t>
  </si>
  <si>
    <t>Espionage</t>
  </si>
  <si>
    <t>MA - trust/intimidate</t>
  </si>
  <si>
    <t>Language: Other</t>
  </si>
  <si>
    <t>Horsemanship</t>
  </si>
  <si>
    <t>PS - H2H damage</t>
  </si>
  <si>
    <t>Laser Communications</t>
  </si>
  <si>
    <t>Mechanical</t>
  </si>
  <si>
    <t>PP - parry &amp; dodge</t>
  </si>
  <si>
    <t>Literacy: Native</t>
  </si>
  <si>
    <t>Medical</t>
  </si>
  <si>
    <t>PP - strike</t>
  </si>
  <si>
    <t>Literacy:Other</t>
  </si>
  <si>
    <t>Military</t>
  </si>
  <si>
    <t>PE - vs comma/death</t>
  </si>
  <si>
    <t>Optic Systems</t>
  </si>
  <si>
    <t>Physical</t>
  </si>
  <si>
    <t>PE - vs magic/poison</t>
  </si>
  <si>
    <t>Performance</t>
  </si>
  <si>
    <t>Pilot</t>
  </si>
  <si>
    <t>PB - charm/impress</t>
  </si>
  <si>
    <t>Public Speaking</t>
  </si>
  <si>
    <t>Radio: Basic</t>
  </si>
  <si>
    <t>Rogue</t>
  </si>
  <si>
    <t>Sensory Equipment</t>
  </si>
  <si>
    <t>Technical</t>
  </si>
  <si>
    <t>Sign Language</t>
  </si>
  <si>
    <t>WP</t>
  </si>
  <si>
    <t>Sing</t>
  </si>
  <si>
    <t>Wilderness</t>
  </si>
  <si>
    <t>Surveillance</t>
  </si>
  <si>
    <t>TV/Video</t>
  </si>
  <si>
    <t>Branding</t>
  </si>
  <si>
    <t>Breaking/Taming</t>
  </si>
  <si>
    <t>Herding Cattle</t>
  </si>
  <si>
    <t>Lore: Admerican Indians</t>
  </si>
  <si>
    <t>Lore: Animals</t>
  </si>
  <si>
    <t>Roping</t>
  </si>
  <si>
    <t>Brewing: Success</t>
  </si>
  <si>
    <t>Brewing: Taste</t>
  </si>
  <si>
    <t>Cook</t>
  </si>
  <si>
    <t>Dance</t>
  </si>
  <si>
    <t>Fishing</t>
  </si>
  <si>
    <t>Cardening</t>
  </si>
  <si>
    <t>Housekeeping</t>
  </si>
  <si>
    <t>Musical Instrument</t>
  </si>
  <si>
    <t>Recycle</t>
  </si>
  <si>
    <t>Sewing</t>
  </si>
  <si>
    <t>Grooming</t>
  </si>
  <si>
    <t>Basic Electronics</t>
  </si>
  <si>
    <t>Computer Repair</t>
  </si>
  <si>
    <t>Electrical Engineer</t>
  </si>
  <si>
    <t>Electricity Generation</t>
  </si>
  <si>
    <t>Robot Electronics</t>
  </si>
  <si>
    <t>Detect Concealment</t>
  </si>
  <si>
    <t>Disguise</t>
  </si>
  <si>
    <t>Escaoe Artist</t>
  </si>
  <si>
    <t>Forgery</t>
  </si>
  <si>
    <t>Impersonation</t>
  </si>
  <si>
    <t>Intelligence</t>
  </si>
  <si>
    <t>Interrogation</t>
  </si>
  <si>
    <t>Pick Locks</t>
  </si>
  <si>
    <t>Pick Pockets</t>
  </si>
  <si>
    <t>Tracking (People)</t>
  </si>
  <si>
    <t>Undercover Ops</t>
  </si>
  <si>
    <t>Wilderness Survival</t>
  </si>
  <si>
    <t>General: Basic</t>
  </si>
  <si>
    <t>General: Trick</t>
  </si>
  <si>
    <t>Cowboy: Basic</t>
  </si>
  <si>
    <t>Cowboy: Trick</t>
  </si>
  <si>
    <t>Cossack: Basic</t>
  </si>
  <si>
    <t>Cossak: Trick</t>
  </si>
  <si>
    <t>Cyber-Knight: Basic</t>
  </si>
  <si>
    <t>Cyber-Knight: Trick</t>
  </si>
  <si>
    <t>Equestrian: Basic</t>
  </si>
  <si>
    <t>Equestiran: Trick</t>
  </si>
  <si>
    <t>Exotic: Basic</t>
  </si>
  <si>
    <t>Exotic: Trick</t>
  </si>
  <si>
    <t>Aircraft Mechanics</t>
  </si>
  <si>
    <t>Automotive Mechanics</t>
  </si>
  <si>
    <t>Basic Mechanices</t>
  </si>
  <si>
    <t>Bioware Mechanics</t>
  </si>
  <si>
    <t>Locksmith</t>
  </si>
  <si>
    <t>Mechanical Engineer</t>
  </si>
  <si>
    <t>Vehicle Armorer</t>
  </si>
  <si>
    <t>Weapons Engineer</t>
  </si>
  <si>
    <t>Animal Husbandry</t>
  </si>
  <si>
    <t>Brew: Med Success</t>
  </si>
  <si>
    <t>Brew: Med taste</t>
  </si>
  <si>
    <t>Crime Scene Investigation</t>
  </si>
  <si>
    <t>Cybernetic Medicine: Diagnose</t>
  </si>
  <si>
    <t>Cybernetic Medicine: Surgery</t>
  </si>
  <si>
    <t>Entomological Medicine: Knowledge</t>
  </si>
  <si>
    <t>Entomological Medicine: Ability</t>
  </si>
  <si>
    <t>Field Surgery</t>
  </si>
  <si>
    <t>First Aid</t>
  </si>
  <si>
    <t>Forensics</t>
  </si>
  <si>
    <t>Holistic Medicine: Diagnose</t>
  </si>
  <si>
    <t>Holistic Medicine: Treat</t>
  </si>
  <si>
    <t>Pathology</t>
  </si>
  <si>
    <t>Paramedic</t>
  </si>
  <si>
    <t>Medical Doctor: Diagnose</t>
  </si>
  <si>
    <t>Medical Doctor: Treat</t>
  </si>
  <si>
    <t>Psycology</t>
  </si>
  <si>
    <t>Vetrinary Science</t>
  </si>
  <si>
    <t>Camouflage</t>
  </si>
  <si>
    <t>Demolitions Disposal</t>
  </si>
  <si>
    <t>Demolitions Underwater</t>
  </si>
  <si>
    <t>Find Contraband</t>
  </si>
  <si>
    <t>Military Etiquette</t>
  </si>
  <si>
    <t>Military Fortification</t>
  </si>
  <si>
    <t>Naval History</t>
  </si>
  <si>
    <t>Naval Tactics</t>
  </si>
  <si>
    <t>NBC Warfare</t>
  </si>
  <si>
    <t>Parachuting</t>
  </si>
  <si>
    <t>Recognize Weapon Quality</t>
  </si>
  <si>
    <t>Trap/Mine Detection</t>
  </si>
  <si>
    <t>H2H: Basic</t>
  </si>
  <si>
    <t>H2H: Expert</t>
  </si>
  <si>
    <t>H2H: Martial Arts</t>
  </si>
  <si>
    <t>H2H: Assasin</t>
  </si>
  <si>
    <t>H2H: Commando</t>
  </si>
  <si>
    <t>Acrobatics</t>
  </si>
  <si>
    <t>Aerobic Athletics</t>
  </si>
  <si>
    <t>Athletics</t>
  </si>
  <si>
    <t>Body Buidling</t>
  </si>
  <si>
    <t>Climbing</t>
  </si>
  <si>
    <t>Climbing: Reppelling</t>
  </si>
  <si>
    <t>Fencing</t>
  </si>
  <si>
    <t>Forced March</t>
  </si>
  <si>
    <t>Cynmastics</t>
  </si>
  <si>
    <t>Juggling</t>
  </si>
  <si>
    <t>Kick Boxing</t>
  </si>
  <si>
    <t>Outdoorsmanship</t>
  </si>
  <si>
    <t>Physical Labor</t>
  </si>
  <si>
    <t>Running</t>
  </si>
  <si>
    <t>Swimming</t>
  </si>
  <si>
    <t>SCUBA</t>
  </si>
  <si>
    <t>Wrestling</t>
  </si>
  <si>
    <t>Airplane</t>
  </si>
  <si>
    <t>Automoblie</t>
  </si>
  <si>
    <t>Bicycling</t>
  </si>
  <si>
    <t>Boat: Motor</t>
  </si>
  <si>
    <t>Boat: Paddle</t>
  </si>
  <si>
    <t>Boat: Sail</t>
  </si>
  <si>
    <t>Boat: Ships - General</t>
  </si>
  <si>
    <t>Boat: Ships - At Sea</t>
  </si>
  <si>
    <t>Combat Driving</t>
  </si>
  <si>
    <t>Flight System Combat</t>
  </si>
  <si>
    <t>Hover Craft: Ground</t>
  </si>
  <si>
    <t>Hover Craft: Cycles</t>
  </si>
  <si>
    <t>Jet Aircraft</t>
  </si>
  <si>
    <t>Jet Packs</t>
  </si>
  <si>
    <t>Jump Bike Combat</t>
  </si>
  <si>
    <t>Military: Combat Helicopter</t>
  </si>
  <si>
    <t>Military: Jet Fighters</t>
  </si>
  <si>
    <t>Military: Submersibles</t>
  </si>
  <si>
    <t>Military: Tanks &amp; APCs</t>
  </si>
  <si>
    <t>Military: Warships</t>
  </si>
  <si>
    <t>Motorcycles &amp; Snowmobiles</t>
  </si>
  <si>
    <t>Robots &amp; Power Armor</t>
  </si>
  <si>
    <t>Robot Combat: Basic</t>
  </si>
  <si>
    <t>Robot Combat: Elite</t>
  </si>
  <si>
    <t>Tracked &amp; Construction Vehicles</t>
  </si>
  <si>
    <t>Truck</t>
  </si>
  <si>
    <t>Water Scooters</t>
  </si>
  <si>
    <t>Water Skiing &amp; Surfing</t>
  </si>
  <si>
    <t>Pilot Related</t>
  </si>
  <si>
    <t>Weapon Systems</t>
  </si>
  <si>
    <t>Cardsharp</t>
  </si>
  <si>
    <t>Computer Hacking</t>
  </si>
  <si>
    <t>Concealment</t>
  </si>
  <si>
    <t>Gambling: Standard</t>
  </si>
  <si>
    <t>Cambling: Dirty Tricks</t>
  </si>
  <si>
    <t>ID Undercover Agent</t>
  </si>
  <si>
    <t>Imitate Voice</t>
  </si>
  <si>
    <t>Imitate Sounds - Nature</t>
  </si>
  <si>
    <t>Palming</t>
  </si>
  <si>
    <t>Roadwise</t>
  </si>
  <si>
    <t>Safe-Cracking</t>
  </si>
  <si>
    <t>Seduction</t>
  </si>
  <si>
    <t>Streetwise</t>
  </si>
  <si>
    <t>Tailing</t>
  </si>
  <si>
    <t>Science</t>
  </si>
  <si>
    <t>Anthropology</t>
  </si>
  <si>
    <t>Archaeology: Capabilities</t>
  </si>
  <si>
    <t>Archaeology: Recognize</t>
  </si>
  <si>
    <t>AI</t>
  </si>
  <si>
    <t>Astronomy &amp; Navigation</t>
  </si>
  <si>
    <t>Astrophysics</t>
  </si>
  <si>
    <t>Biology</t>
  </si>
  <si>
    <t>Botany</t>
  </si>
  <si>
    <t>Chemistry</t>
  </si>
  <si>
    <t>Chemistry: Analytical</t>
  </si>
  <si>
    <t>Chemistry: Pharmaceutical</t>
  </si>
  <si>
    <t>Math: Advanced</t>
  </si>
  <si>
    <t>Xenology</t>
  </si>
  <si>
    <t>Zoology</t>
  </si>
  <si>
    <t>Appraise Goods</t>
  </si>
  <si>
    <t>Art</t>
  </si>
  <si>
    <t>Begging</t>
  </si>
  <si>
    <t>Breed Dogs: General</t>
  </si>
  <si>
    <t>Breed Dogs: Teach</t>
  </si>
  <si>
    <t>Calligraphy</t>
  </si>
  <si>
    <t>Computer Operation</t>
  </si>
  <si>
    <t>Cybernetics: Basic</t>
  </si>
  <si>
    <t>Excavation</t>
  </si>
  <si>
    <t>Firefighting</t>
  </si>
  <si>
    <t>Gemology</t>
  </si>
  <si>
    <t>General Repair &amp; Maintenance</t>
  </si>
  <si>
    <t>History: Pre-Rifts - General</t>
  </si>
  <si>
    <t>History: Pre-Rifts - Regional</t>
  </si>
  <si>
    <t>History: PA - General</t>
  </si>
  <si>
    <t>History: PA - Region</t>
  </si>
  <si>
    <t>Jury-Rig</t>
  </si>
  <si>
    <t>Law</t>
  </si>
  <si>
    <t>Leather Working</t>
  </si>
  <si>
    <t>Lore: D-Bee</t>
  </si>
  <si>
    <t>Lore: Demons &amp; Monsters</t>
  </si>
  <si>
    <t>Lore: Faeries</t>
  </si>
  <si>
    <t>Lore: Juicers</t>
  </si>
  <si>
    <t>Lore: Magic</t>
  </si>
  <si>
    <t>Lore: Pyschics &amp; Psionics</t>
  </si>
  <si>
    <t>Masonry</t>
  </si>
  <si>
    <t>Mythology</t>
  </si>
  <si>
    <t>Philosophy</t>
  </si>
  <si>
    <t>Photography</t>
  </si>
  <si>
    <t>Recycling</t>
  </si>
  <si>
    <t>Research</t>
  </si>
  <si>
    <t>Rope Works</t>
  </si>
  <si>
    <t>Salvage</t>
  </si>
  <si>
    <t>Vetriloquism</t>
  </si>
  <si>
    <t>Whittling &amp; Sculpting</t>
  </si>
  <si>
    <t>Weapon Proficiencies</t>
  </si>
  <si>
    <t>Archery</t>
  </si>
  <si>
    <t>Axe</t>
  </si>
  <si>
    <t>Blunt</t>
  </si>
  <si>
    <t>Chain</t>
  </si>
  <si>
    <t>Energy Pistol</t>
  </si>
  <si>
    <t>Energy Rifle</t>
  </si>
  <si>
    <t>Forked</t>
  </si>
  <si>
    <t>Grappling Hook</t>
  </si>
  <si>
    <t>Handguns</t>
  </si>
  <si>
    <t>Harpoon &amp; Spear Gun</t>
  </si>
  <si>
    <t>Heavy MD Weapons</t>
  </si>
  <si>
    <t>Knife</t>
  </si>
  <si>
    <t>Military Flamethrowers</t>
  </si>
  <si>
    <t>Paired Weapons</t>
  </si>
  <si>
    <t>Pole Arm</t>
  </si>
  <si>
    <t>Quick Draw</t>
  </si>
  <si>
    <t>Rifles</t>
  </si>
  <si>
    <t>Rope</t>
  </si>
  <si>
    <t>Shield</t>
  </si>
  <si>
    <t>Shotgun</t>
  </si>
  <si>
    <t>Spear</t>
  </si>
  <si>
    <t>Staff</t>
  </si>
  <si>
    <t>Submachine-Gun</t>
  </si>
  <si>
    <t>Sword</t>
  </si>
  <si>
    <t>Targeting</t>
  </si>
  <si>
    <t>Whip</t>
  </si>
  <si>
    <t>Boat Building</t>
  </si>
  <si>
    <t>Carpentry</t>
  </si>
  <si>
    <t>Dowsing</t>
  </si>
  <si>
    <t>Fasting</t>
  </si>
  <si>
    <t>Hunting</t>
  </si>
  <si>
    <t>Identify Plants &amp; Fruit</t>
  </si>
  <si>
    <t>Land Navigation</t>
  </si>
  <si>
    <t>Perserve Food</t>
  </si>
  <si>
    <t>Skin &amp; Prepare Hides</t>
  </si>
  <si>
    <t>Spelunking</t>
  </si>
  <si>
    <t>Track Animals</t>
  </si>
  <si>
    <t>Trap Animals</t>
  </si>
  <si>
    <t>Stat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</si>
  <si>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</si>
  <si>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</si>
  <si>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</si>
  <si>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</si>
  <si>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</si>
  <si>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</si>
  <si>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</si>
  <si>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</si>
  <si>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</si>
  <si>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</si>
  <si>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</si>
  <si>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</si>
  <si>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</si>
  <si>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</si>
  <si>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</si>
  <si>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Math: Basic</t>
  </si>
  <si>
    <t>Computer Programming</t>
  </si>
  <si>
    <t>Level Added</t>
  </si>
  <si>
    <t>OCC</t>
  </si>
  <si>
    <t>CS Grunt</t>
  </si>
  <si>
    <t>Dog Boy</t>
  </si>
  <si>
    <t>Burster</t>
  </si>
  <si>
    <t>Psi-Stalker</t>
  </si>
  <si>
    <t>Mystic</t>
  </si>
  <si>
    <t>City Rat</t>
  </si>
  <si>
    <t>Vagabond</t>
  </si>
  <si>
    <t>Cyber-Doc</t>
  </si>
  <si>
    <t>Rogue Scholar</t>
  </si>
  <si>
    <t>Rogue Scientist</t>
  </si>
  <si>
    <t>CS SAMAS Pilot</t>
  </si>
  <si>
    <t>Body Fixer</t>
  </si>
  <si>
    <t>CS Military Specialist</t>
  </si>
  <si>
    <t>Shifter</t>
  </si>
  <si>
    <t>Mind Melter</t>
  </si>
  <si>
    <t>Ley Line Walker</t>
  </si>
  <si>
    <t>Ley Line Rifter</t>
  </si>
  <si>
    <t>Techo-Wizard</t>
  </si>
  <si>
    <t>Wilderness Scout</t>
  </si>
  <si>
    <t>Merc Soldier</t>
  </si>
  <si>
    <t>Elemental Fusionist</t>
  </si>
  <si>
    <t>Cyber-Knight</t>
  </si>
  <si>
    <t>Crazy</t>
  </si>
  <si>
    <t>Juicer</t>
  </si>
  <si>
    <t>Combat Cyborg</t>
  </si>
  <si>
    <t>Headhunter</t>
  </si>
  <si>
    <t>Robot Pilot</t>
  </si>
  <si>
    <t>Dragon Hatchling</t>
  </si>
  <si>
    <t>Adult Dragon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</si>
  <si>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</si>
  <si>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</si>
  <si>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</si>
  <si>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</si>
  <si>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</si>
  <si>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</si>
  <si>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</si>
  <si>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</si>
  <si>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</si>
  <si>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</si>
  <si>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</si>
  <si>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</si>
  <si>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</si>
  <si>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</si>
  <si>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</si>
  <si>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Next Level</t>
  </si>
  <si>
    <t>Glitter Boy Pilot</t>
  </si>
  <si>
    <t>CS Technical Officer</t>
  </si>
  <si>
    <t>True Name</t>
  </si>
  <si>
    <t>Roll</t>
  </si>
  <si>
    <t>Actual</t>
  </si>
  <si>
    <t>Class Mod</t>
  </si>
  <si>
    <t>2D6+6</t>
  </si>
  <si>
    <t>Recognize Machine Quality</t>
  </si>
  <si>
    <t>2D6+12</t>
  </si>
  <si>
    <t>OCC Roll</t>
  </si>
  <si>
    <t>SDCBase</t>
  </si>
  <si>
    <t>5D6</t>
  </si>
  <si>
    <t>3D6x10</t>
  </si>
  <si>
    <t>1D4x10</t>
  </si>
  <si>
    <t>1D4x100</t>
  </si>
  <si>
    <t>2D4</t>
  </si>
  <si>
    <t>2D6</t>
  </si>
  <si>
    <t>1D6+6</t>
  </si>
  <si>
    <t>2D6+10</t>
  </si>
  <si>
    <t>3D6+10</t>
  </si>
  <si>
    <t>1D6+1</t>
  </si>
  <si>
    <t># of Attacks</t>
  </si>
  <si>
    <t>Damage</t>
  </si>
  <si>
    <t>Parry</t>
  </si>
  <si>
    <t>Dodge</t>
  </si>
  <si>
    <t>Punch</t>
  </si>
  <si>
    <t>Power Punch</t>
  </si>
  <si>
    <t>Kick</t>
  </si>
  <si>
    <t>Leap Kick</t>
  </si>
  <si>
    <t>Knock Out</t>
  </si>
  <si>
    <t>Critical</t>
  </si>
  <si>
    <t>Death</t>
  </si>
  <si>
    <t>Flip</t>
  </si>
  <si>
    <t>Leap</t>
  </si>
  <si>
    <t>Spell Magic</t>
  </si>
  <si>
    <t>Ritual Magic</t>
  </si>
  <si>
    <t>Psionics</t>
  </si>
  <si>
    <t>Toxins</t>
  </si>
  <si>
    <t>Poisons</t>
  </si>
  <si>
    <t>Save</t>
  </si>
  <si>
    <t>Stat Bonus</t>
  </si>
  <si>
    <t>OCC Bonus</t>
  </si>
  <si>
    <t>Harmful Drugs</t>
  </si>
  <si>
    <t>Insanity</t>
  </si>
  <si>
    <t>Possession</t>
  </si>
  <si>
    <t>Horror Factor</t>
  </si>
  <si>
    <t>Coma/Death</t>
  </si>
  <si>
    <t>Pain</t>
  </si>
  <si>
    <t>Mind Control</t>
  </si>
  <si>
    <t>Disease</t>
  </si>
  <si>
    <t>Fatigue</t>
  </si>
  <si>
    <t>Curses</t>
  </si>
  <si>
    <t>Illusions</t>
  </si>
  <si>
    <t>Perception</t>
  </si>
  <si>
    <t>Initiative</t>
  </si>
  <si>
    <t>Skill Bonus</t>
  </si>
  <si>
    <t>Disarm</t>
  </si>
  <si>
    <t>Strike</t>
  </si>
  <si>
    <t>Pull Punch</t>
  </si>
  <si>
    <t>Skill Mod</t>
  </si>
  <si>
    <t>Skill Roll</t>
  </si>
  <si>
    <t>Strike: E Rifle</t>
  </si>
  <si>
    <t>Strike: Heavy MD</t>
  </si>
  <si>
    <t>Strike: Heavy Military</t>
  </si>
  <si>
    <t>Robot Skill</t>
  </si>
  <si>
    <t>In Robot Total</t>
  </si>
  <si>
    <t>Throw</t>
  </si>
  <si>
    <t>Strike: Blunt</t>
  </si>
  <si>
    <t>Parry: Blunt</t>
  </si>
  <si>
    <t>X-1000 Ulti-Max</t>
  </si>
  <si>
    <t>MDC</t>
  </si>
  <si>
    <t>Rear Exhaust</t>
  </si>
  <si>
    <t>Rear Booster Jet</t>
  </si>
  <si>
    <t>VX-1870 Maxi-Rail Gun</t>
  </si>
  <si>
    <t>VX-180 Laser</t>
  </si>
  <si>
    <t>VX-180 Targeting System</t>
  </si>
  <si>
    <t>Mini-Missle Launcher</t>
  </si>
  <si>
    <t>Right Forearm</t>
  </si>
  <si>
    <t>Left Forearm</t>
  </si>
  <si>
    <t>Right Upper Arm</t>
  </si>
  <si>
    <t>Left Upper Arm</t>
  </si>
  <si>
    <t>Right Leg</t>
  </si>
  <si>
    <t>Left Leg</t>
  </si>
  <si>
    <t>Head Spotlight</t>
  </si>
  <si>
    <t>Com Cluster</t>
  </si>
  <si>
    <t>Head Sensors</t>
  </si>
  <si>
    <t>Main Body</t>
  </si>
  <si>
    <t>Force Field</t>
  </si>
  <si>
    <t>Pilot Compartment</t>
  </si>
  <si>
    <t>Speed</t>
  </si>
  <si>
    <t>Running: Max</t>
  </si>
  <si>
    <t>44 mph</t>
  </si>
  <si>
    <t>Running: Cruise</t>
  </si>
  <si>
    <t>35 mph</t>
  </si>
  <si>
    <t>Leaping</t>
  </si>
  <si>
    <t>N/A</t>
  </si>
  <si>
    <t>Flying</t>
  </si>
  <si>
    <t>Height</t>
  </si>
  <si>
    <t>16 ft</t>
  </si>
  <si>
    <t>Width</t>
  </si>
  <si>
    <t>9 ft</t>
  </si>
  <si>
    <t>Length</t>
  </si>
  <si>
    <t>7 ft 6 in</t>
  </si>
  <si>
    <t>Weight</t>
  </si>
  <si>
    <t>2.5 tons</t>
  </si>
  <si>
    <t>Cargo</t>
  </si>
  <si>
    <t>Small Personal</t>
  </si>
  <si>
    <t>Power</t>
  </si>
  <si>
    <t>Nuclear</t>
  </si>
  <si>
    <t>Weapons</t>
  </si>
  <si>
    <t>Rail Gun</t>
  </si>
  <si>
    <t>Burst</t>
  </si>
  <si>
    <t>40 rnd</t>
  </si>
  <si>
    <t>Load</t>
  </si>
  <si>
    <t>8000 rnd</t>
  </si>
  <si>
    <t>200 bursts</t>
  </si>
  <si>
    <t>1D6x10</t>
  </si>
  <si>
    <t>Laser</t>
  </si>
  <si>
    <t>eClip</t>
  </si>
  <si>
    <t>40 shot</t>
  </si>
  <si>
    <t>Mini-Missle</t>
  </si>
  <si>
    <t>Plasma</t>
  </si>
  <si>
    <t>Armor Piercing</t>
  </si>
  <si>
    <t>H2H</t>
  </si>
  <si>
    <t>1D4</t>
  </si>
  <si>
    <t>Power Punch 3D6</t>
  </si>
  <si>
    <t>Particle Beam Cannon</t>
  </si>
  <si>
    <t>Spanish</t>
  </si>
  <si>
    <t>Light Ground Robots</t>
  </si>
  <si>
    <t>Hayden Jammer</t>
  </si>
  <si>
    <t>Hayden James</t>
  </si>
  <si>
    <t>3D6+1D10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</si>
</sst>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19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4" fillId="2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</cellXfs>
  <cellStyles count="1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H1:W12" totalsRowShown="0">
  <autoFilter ref="H1:W12"/>
  <tableColumns count="16">
    <tableColumn id="1" name="Stat"/>
    <tableColumn id="2" name="16"/>
    <tableColumn id="3" name="17"/>
    <tableColumn id="4" name="18"/>
    <tableColumn id="5" name="19"/>
    <tableColumn id="6" name="20"/>
    <tableColumn id="7" name="21"/>
    <tableColumn id="8" name="22"/>
    <tableColumn id="9" name="23"/>
    <tableColumn id="10" name="24"/>
    <tableColumn id="11" name="25"/>
    <tableColumn id="12" name="26"/>
    <tableColumn id="13" name="27"/>
    <tableColumn id="14" name="28"/>
    <tableColumn id="15" name="29"/>
    <tableColumn id="16" name="3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D270" totalsRowShown="0">
  <autoFilter ref="A1:D270"/>
  <tableColumns count="4">
    <tableColumn id="1" name="Category"/>
    <tableColumn id="2" name="Skill"/>
    <tableColumn id="3" name="Base"/>
    <tableColumn id="4" name="Level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F1:F18" totalsRowShown="0">
  <autoFilter ref="F1:F18"/>
  <tableColumns count="1">
    <tableColumn id="1" name="Category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ClassTable" displayName="ClassTable" ref="H15:W47" totalsRowShown="0">
  <autoFilter ref="H15:W47"/>
  <sortState ref="H16:W47">
    <sortCondition ref="H15:H47"/>
  </sortState>
  <tableColumns count="16">
    <tableColumn id="1" name="OCC"/>
    <tableColumn id="2" name="1"/>
    <tableColumn id="3" name="2"/>
    <tableColumn id="4" name="3"/>
    <tableColumn id="5" name="4"/>
    <tableColumn id="6" name="5"/>
    <tableColumn id="7" name="6"/>
    <tableColumn id="8" name="7"/>
    <tableColumn id="9" name="8"/>
    <tableColumn id="10" name="9"/>
    <tableColumn id="11" name="10"/>
    <tableColumn id="12" name="11"/>
    <tableColumn id="13" name="12"/>
    <tableColumn id="14" name="13"/>
    <tableColumn id="15" name="14"/>
    <tableColumn id="16" name="1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OCCStatTable" displayName="OCCStatTable" ref="H50:BC82" totalsRowShown="0">
  <autoFilter ref="H50:BC82"/>
  <tableColumns count="48">
    <tableColumn id="1" name="OCC"/>
    <tableColumn id="2" name="IQ"/>
    <tableColumn id="3" name="ME"/>
    <tableColumn id="4" name="MA"/>
    <tableColumn id="5" name="PS"/>
    <tableColumn id="6" name="PP"/>
    <tableColumn id="7" name="PE"/>
    <tableColumn id="8" name="PB"/>
    <tableColumn id="9" name="SPD"/>
    <tableColumn id="11" name="SDCBase"/>
    <tableColumn id="10" name="SDC"/>
    <tableColumn id="12" name="HP"/>
    <tableColumn id="13" name="Spell Magic"/>
    <tableColumn id="14" name="Ritual Magic"/>
    <tableColumn id="15" name="Psionics"/>
    <tableColumn id="16" name="Toxins"/>
    <tableColumn id="17" name="Poisons"/>
    <tableColumn id="18" name="Harmful Drugs"/>
    <tableColumn id="19" name="Insanity"/>
    <tableColumn id="20" name="Possession"/>
    <tableColumn id="21" name="Horror Factor"/>
    <tableColumn id="22" name="Coma/Death"/>
    <tableColumn id="23" name="Pain"/>
    <tableColumn id="24" name="Mind Control"/>
    <tableColumn id="25" name="Disease"/>
    <tableColumn id="27" name="Curses"/>
    <tableColumn id="26" name="Fatigue"/>
    <tableColumn id="28" name="Illusions"/>
    <tableColumn id="29" name="Initiative"/>
    <tableColumn id="30" name="# of Attacks"/>
    <tableColumn id="31" name="Roll"/>
    <tableColumn id="32" name="Damage"/>
    <tableColumn id="33" name="Parry"/>
    <tableColumn id="34" name="Dodge"/>
    <tableColumn id="35" name="Pull Punch"/>
    <tableColumn id="46" name="Disarm"/>
    <tableColumn id="47" name="Strike"/>
    <tableColumn id="36" name="Power Punch"/>
    <tableColumn id="37" name="Punch"/>
    <tableColumn id="38" name="Kick"/>
    <tableColumn id="39" name="Leap Kick"/>
    <tableColumn id="40" name="Knock Out"/>
    <tableColumn id="41" name="Critical"/>
    <tableColumn id="42" name="Death"/>
    <tableColumn id="48" name="Throw"/>
    <tableColumn id="43" name="Flip"/>
    <tableColumn id="44" name="Leap"/>
    <tableColumn id="45" name="Percepti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6" sqref="C16"/>
    </sheetView>
  </sheetViews>
  <sheetFormatPr baseColWidth="10" defaultRowHeight="15" x14ac:dyDescent="0"/>
  <cols>
    <col min="2" max="2" width="18" bestFit="1" customWidth="1"/>
  </cols>
  <sheetData>
    <row r="1" spans="1:2">
      <c r="A1" t="s">
        <v>0</v>
      </c>
      <c r="B1" t="s">
        <v>520</v>
      </c>
    </row>
    <row r="2" spans="1:2">
      <c r="A2" t="s">
        <v>393</v>
      </c>
      <c r="B2" t="s">
        <v>521</v>
      </c>
    </row>
    <row r="3" spans="1:2">
      <c r="A3" t="s">
        <v>1</v>
      </c>
      <c r="B3" t="s">
        <v>2</v>
      </c>
    </row>
    <row r="4" spans="1:2">
      <c r="A4" t="s">
        <v>5</v>
      </c>
      <c r="B4" t="s">
        <v>6</v>
      </c>
    </row>
    <row r="5" spans="1:2">
      <c r="A5" t="s">
        <v>8</v>
      </c>
      <c r="B5" t="s">
        <v>9</v>
      </c>
    </row>
    <row r="6" spans="1:2">
      <c r="A6" t="s">
        <v>3</v>
      </c>
      <c r="B6" t="s">
        <v>4</v>
      </c>
    </row>
    <row r="7" spans="1:2">
      <c r="A7" t="s">
        <v>10</v>
      </c>
      <c r="B7">
        <f ca="1">MATCH(XP,INDIRECT(SUBSTITUTE(SUBSTITUTE(Class," ",""),"-","")),1)</f>
        <v>4</v>
      </c>
    </row>
    <row r="8" spans="1:2">
      <c r="A8" t="s">
        <v>12</v>
      </c>
      <c r="B8">
        <v>8350</v>
      </c>
    </row>
    <row r="9" spans="1:2">
      <c r="A9" t="s">
        <v>390</v>
      </c>
      <c r="B9">
        <f ca="1">INDEX(ClassTable[],MATCH(Class,ClassList),(Level+2))</f>
        <v>14301</v>
      </c>
    </row>
  </sheetData>
  <dataValidations count="1">
    <dataValidation type="list" allowBlank="1" showInputMessage="1" showErrorMessage="1" sqref="B3">
      <formula1>ClassList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6" sqref="E6"/>
    </sheetView>
  </sheetViews>
  <sheetFormatPr baseColWidth="10" defaultRowHeight="15" x14ac:dyDescent="0"/>
  <sheetData>
    <row r="1" spans="1:5">
      <c r="A1" t="s">
        <v>326</v>
      </c>
      <c r="B1" t="s">
        <v>394</v>
      </c>
      <c r="C1" t="s">
        <v>396</v>
      </c>
      <c r="D1" t="s">
        <v>450</v>
      </c>
      <c r="E1" t="s">
        <v>395</v>
      </c>
    </row>
    <row r="2" spans="1:5">
      <c r="A2" t="s">
        <v>13</v>
      </c>
      <c r="B2">
        <v>12</v>
      </c>
      <c r="C2">
        <f>INDEX(OCCStatTable[],MATCH(Class,ClassList),MATCH(A2,OCCStat,0))</f>
        <v>1</v>
      </c>
      <c r="E2">
        <f>B2+C2+D2</f>
        <v>13</v>
      </c>
    </row>
    <row r="3" spans="1:5">
      <c r="A3" t="s">
        <v>14</v>
      </c>
      <c r="B3">
        <v>12</v>
      </c>
      <c r="C3">
        <f>INDEX(OCCStatTable[],MATCH(Class,ClassList),MATCH(A3,OCCStat,0))</f>
        <v>0</v>
      </c>
      <c r="E3">
        <f t="shared" ref="E3:E9" si="0">B3+C3+D3</f>
        <v>12</v>
      </c>
    </row>
    <row r="4" spans="1:5">
      <c r="A4" t="s">
        <v>15</v>
      </c>
      <c r="B4">
        <v>14</v>
      </c>
      <c r="C4">
        <f>INDEX(OCCStatTable[],MATCH(Class,ClassList),MATCH(A4,OCCStat,0))</f>
        <v>0</v>
      </c>
      <c r="E4">
        <f t="shared" si="0"/>
        <v>14</v>
      </c>
    </row>
    <row r="5" spans="1:5">
      <c r="A5" t="s">
        <v>16</v>
      </c>
      <c r="B5">
        <v>13</v>
      </c>
      <c r="C5">
        <f>INDEX(OCCStatTable[],MATCH(Class,ClassList),MATCH(A5,OCCStat,0))</f>
        <v>2</v>
      </c>
      <c r="D5">
        <v>3</v>
      </c>
      <c r="E5">
        <f t="shared" si="0"/>
        <v>18</v>
      </c>
    </row>
    <row r="6" spans="1:5">
      <c r="A6" t="s">
        <v>17</v>
      </c>
      <c r="B6">
        <v>28</v>
      </c>
      <c r="C6">
        <f>INDEX(OCCStatTable[],MATCH(Class,ClassList),MATCH(A6,OCCStat,0))</f>
        <v>1</v>
      </c>
      <c r="E6">
        <f t="shared" si="0"/>
        <v>29</v>
      </c>
    </row>
    <row r="7" spans="1:5">
      <c r="A7" t="s">
        <v>18</v>
      </c>
      <c r="B7">
        <v>13</v>
      </c>
      <c r="C7">
        <f>INDEX(OCCStatTable[],MATCH(Class,ClassList),MATCH(A7,OCCStat,0))</f>
        <v>0</v>
      </c>
      <c r="D7">
        <v>1</v>
      </c>
      <c r="E7">
        <f t="shared" si="0"/>
        <v>14</v>
      </c>
    </row>
    <row r="8" spans="1:5">
      <c r="A8" t="s">
        <v>19</v>
      </c>
      <c r="B8">
        <v>17</v>
      </c>
      <c r="C8">
        <f>INDEX(OCCStatTable[],MATCH(Class,ClassList),MATCH(A8,OCCStat,0))</f>
        <v>0</v>
      </c>
      <c r="E8">
        <f t="shared" si="0"/>
        <v>17</v>
      </c>
    </row>
    <row r="9" spans="1:5">
      <c r="A9" t="s">
        <v>20</v>
      </c>
      <c r="B9">
        <v>11</v>
      </c>
      <c r="C9">
        <f>INDEX(OCCStatTable[],MATCH(Class,ClassList),MATCH(A9,OCCStat,0))</f>
        <v>0</v>
      </c>
      <c r="E9">
        <f t="shared" si="0"/>
        <v>11</v>
      </c>
    </row>
  </sheetData>
  <sortState ref="D16:D23">
    <sortCondition descending="1" ref="D1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"/>
  <sheetViews>
    <sheetView workbookViewId="0">
      <selection activeCell="H3" sqref="H3"/>
    </sheetView>
  </sheetViews>
  <sheetFormatPr baseColWidth="10" defaultRowHeight="15" x14ac:dyDescent="0"/>
  <sheetData>
    <row r="2" spans="1:20">
      <c r="B2" t="s">
        <v>23</v>
      </c>
      <c r="C2" t="s">
        <v>345</v>
      </c>
      <c r="D2" t="s">
        <v>446</v>
      </c>
      <c r="E2" t="s">
        <v>394</v>
      </c>
      <c r="F2" t="s">
        <v>400</v>
      </c>
      <c r="G2" t="s">
        <v>451</v>
      </c>
      <c r="H2" t="s">
        <v>29</v>
      </c>
    </row>
    <row r="3" spans="1:20">
      <c r="A3" t="s">
        <v>7</v>
      </c>
      <c r="B3" t="str">
        <f>INDEX(OCCStatTable[],MATCH(Class,ClassList),MATCH(CONCATENATE(A3,B2),OCCStat,0))</f>
        <v>2D6+12</v>
      </c>
      <c r="C3" t="str">
        <f>INDEX(OCCStatTable[],MATCH(Class,ClassList),MATCH(A3,OCCStat,0))</f>
        <v>2D6+6</v>
      </c>
      <c r="D3" t="s">
        <v>522</v>
      </c>
      <c r="E3">
        <v>20</v>
      </c>
      <c r="F3">
        <v>12</v>
      </c>
      <c r="G3">
        <v>17</v>
      </c>
      <c r="H3">
        <f>E3+F3+G3</f>
        <v>49</v>
      </c>
    </row>
    <row r="5" spans="1:20">
      <c r="B5" t="s">
        <v>23</v>
      </c>
      <c r="C5" t="s">
        <v>345</v>
      </c>
      <c r="D5" t="s">
        <v>400</v>
      </c>
      <c r="E5">
        <v>1</v>
      </c>
      <c r="F5">
        <v>2</v>
      </c>
      <c r="G5">
        <v>3</v>
      </c>
      <c r="H5">
        <v>4</v>
      </c>
      <c r="I5">
        <v>5</v>
      </c>
      <c r="J5">
        <v>6</v>
      </c>
      <c r="K5">
        <v>7</v>
      </c>
      <c r="L5">
        <v>8</v>
      </c>
      <c r="M5">
        <v>9</v>
      </c>
      <c r="N5">
        <v>10</v>
      </c>
      <c r="O5">
        <v>11</v>
      </c>
      <c r="P5">
        <v>12</v>
      </c>
      <c r="Q5">
        <v>13</v>
      </c>
      <c r="R5">
        <v>14</v>
      </c>
      <c r="S5">
        <v>15</v>
      </c>
      <c r="T5" t="s">
        <v>29</v>
      </c>
    </row>
    <row r="6" spans="1:20">
      <c r="A6" t="s">
        <v>11</v>
      </c>
      <c r="B6">
        <f>PE</f>
        <v>14</v>
      </c>
      <c r="C6">
        <f>INDEX(OCCStatTable[],MATCH(Class,ClassList),MATCH(A6,OCCStat,0))</f>
        <v>0</v>
      </c>
      <c r="E6">
        <v>3</v>
      </c>
      <c r="F6">
        <v>5</v>
      </c>
      <c r="G6">
        <v>2</v>
      </c>
      <c r="H6">
        <v>3</v>
      </c>
      <c r="T6">
        <f>SUM(E6:S6)+D6+B6</f>
        <v>27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29" sqref="D29"/>
    </sheetView>
  </sheetViews>
  <sheetFormatPr baseColWidth="10" defaultRowHeight="15" x14ac:dyDescent="0"/>
  <cols>
    <col min="1" max="1" width="18.6640625" bestFit="1" customWidth="1"/>
    <col min="8" max="8" width="12.6640625" bestFit="1" customWidth="1"/>
  </cols>
  <sheetData>
    <row r="1" spans="1:8">
      <c r="B1" t="s">
        <v>431</v>
      </c>
      <c r="C1" t="s">
        <v>432</v>
      </c>
      <c r="D1" t="s">
        <v>446</v>
      </c>
      <c r="E1" t="s">
        <v>29</v>
      </c>
      <c r="G1" t="s">
        <v>455</v>
      </c>
      <c r="H1" t="s">
        <v>456</v>
      </c>
    </row>
    <row r="2" spans="1:8">
      <c r="A2" t="s">
        <v>412</v>
      </c>
      <c r="C2">
        <f>INDEX(OCCStatTable[],MATCH(Class,ClassList),MATCH(A2,OCCStat,0))</f>
        <v>0</v>
      </c>
      <c r="D2">
        <v>6</v>
      </c>
      <c r="E2">
        <f>D2+C2+B2</f>
        <v>6</v>
      </c>
      <c r="G2">
        <v>2</v>
      </c>
      <c r="H2">
        <f>G2+E2</f>
        <v>8</v>
      </c>
    </row>
    <row r="3" spans="1:8">
      <c r="A3" t="s">
        <v>445</v>
      </c>
      <c r="C3">
        <f>INDEX(OCCStatTable[],MATCH(Class,ClassList),MATCH(A3,OCCStat,0))</f>
        <v>0</v>
      </c>
      <c r="D3">
        <v>1</v>
      </c>
      <c r="E3">
        <f t="shared" ref="E3:E21" si="0">D3+C3+B3</f>
        <v>1</v>
      </c>
      <c r="G3">
        <v>2</v>
      </c>
      <c r="H3">
        <f t="shared" ref="H3:H21" si="1">G3+E3</f>
        <v>3</v>
      </c>
    </row>
    <row r="4" spans="1:8">
      <c r="A4" t="s">
        <v>413</v>
      </c>
      <c r="B4">
        <f>IF(ISNA(HLOOKUP(PS,StatBonus,6)),0,HLOOKUP(PS,StatBonus,6))</f>
        <v>3</v>
      </c>
      <c r="C4">
        <f>INDEX(OCCStatTable[],MATCH(Class,ClassList),MATCH(A4,OCCStat,0))</f>
        <v>0</v>
      </c>
      <c r="E4">
        <f t="shared" si="0"/>
        <v>3</v>
      </c>
      <c r="H4">
        <f t="shared" si="1"/>
        <v>3</v>
      </c>
    </row>
    <row r="5" spans="1:8">
      <c r="A5" t="s">
        <v>448</v>
      </c>
      <c r="B5">
        <f>IF(ISNA(HLOOKUP(PP,StatBonus,8)),0,HLOOKUP(PP,StatBonus,8))</f>
        <v>7</v>
      </c>
      <c r="C5">
        <f>INDEX(OCCStatTable[],MATCH(Class,ClassList),MATCH(A5,OCCStat,0))</f>
        <v>0</v>
      </c>
      <c r="D5">
        <v>2</v>
      </c>
      <c r="E5">
        <f t="shared" si="0"/>
        <v>9</v>
      </c>
      <c r="G5">
        <v>3</v>
      </c>
      <c r="H5">
        <f t="shared" si="1"/>
        <v>12</v>
      </c>
    </row>
    <row r="6" spans="1:8">
      <c r="A6" t="s">
        <v>414</v>
      </c>
      <c r="B6">
        <f>IF(ISNA(HLOOKUP(PP,StatBonus,7)),0,HLOOKUP(PP,StatBonus,7))</f>
        <v>7</v>
      </c>
      <c r="C6">
        <f>INDEX(OCCStatTable[],MATCH(Class,ClassList),MATCH(A6,OCCStat,0))</f>
        <v>0</v>
      </c>
      <c r="D6">
        <v>5</v>
      </c>
      <c r="E6">
        <f t="shared" si="0"/>
        <v>12</v>
      </c>
      <c r="G6">
        <v>3</v>
      </c>
      <c r="H6">
        <f t="shared" si="1"/>
        <v>15</v>
      </c>
    </row>
    <row r="7" spans="1:8">
      <c r="A7" t="s">
        <v>415</v>
      </c>
      <c r="B7">
        <f>IF(ISNA(HLOOKUP(PP,StatBonus,7)),0,HLOOKUP(PP,StatBonus,7))</f>
        <v>7</v>
      </c>
      <c r="C7">
        <f>INDEX(OCCStatTable[],MATCH(Class,ClassList),MATCH(A7,OCCStat,0))</f>
        <v>0</v>
      </c>
      <c r="D7">
        <v>5</v>
      </c>
      <c r="E7">
        <f t="shared" si="0"/>
        <v>12</v>
      </c>
      <c r="G7">
        <v>2</v>
      </c>
      <c r="H7">
        <f t="shared" si="1"/>
        <v>14</v>
      </c>
    </row>
    <row r="8" spans="1:8">
      <c r="A8" t="s">
        <v>394</v>
      </c>
      <c r="C8">
        <f>INDEX(OCCStatTable[],MATCH(Class,ClassList),MATCH(A8,OCCStat,0))</f>
        <v>0</v>
      </c>
      <c r="D8">
        <v>4</v>
      </c>
      <c r="E8">
        <f t="shared" si="0"/>
        <v>4</v>
      </c>
      <c r="G8">
        <v>4</v>
      </c>
      <c r="H8">
        <f t="shared" si="1"/>
        <v>8</v>
      </c>
    </row>
    <row r="9" spans="1:8">
      <c r="A9" t="s">
        <v>449</v>
      </c>
      <c r="C9">
        <f>INDEX(OCCStatTable[],MATCH(Class,ClassList),MATCH(A9,OCCStat,0))</f>
        <v>0</v>
      </c>
      <c r="D9">
        <v>3</v>
      </c>
      <c r="E9">
        <f t="shared" si="0"/>
        <v>3</v>
      </c>
      <c r="G9">
        <v>4</v>
      </c>
      <c r="H9">
        <f t="shared" si="1"/>
        <v>7</v>
      </c>
    </row>
    <row r="10" spans="1:8">
      <c r="A10" t="s">
        <v>416</v>
      </c>
      <c r="C10">
        <f>INDEX(OCCStatTable[],MATCH(Class,ClassList),MATCH(A10,OCCStat,0))</f>
        <v>0</v>
      </c>
      <c r="E10">
        <f t="shared" si="0"/>
        <v>0</v>
      </c>
      <c r="H10">
        <f t="shared" si="1"/>
        <v>0</v>
      </c>
    </row>
    <row r="11" spans="1:8">
      <c r="A11" t="s">
        <v>417</v>
      </c>
      <c r="C11">
        <f>INDEX(OCCStatTable[],MATCH(Class,ClassList),MATCH(A11,OCCStat,0))</f>
        <v>0</v>
      </c>
      <c r="E11">
        <f t="shared" si="0"/>
        <v>0</v>
      </c>
      <c r="H11">
        <f t="shared" si="1"/>
        <v>0</v>
      </c>
    </row>
    <row r="12" spans="1:8">
      <c r="A12" t="s">
        <v>418</v>
      </c>
      <c r="C12">
        <f>INDEX(OCCStatTable[],MATCH(Class,ClassList),MATCH(A12,OCCStat,0))</f>
        <v>0</v>
      </c>
      <c r="E12">
        <f t="shared" si="0"/>
        <v>0</v>
      </c>
      <c r="H12">
        <f t="shared" si="1"/>
        <v>0</v>
      </c>
    </row>
    <row r="13" spans="1:8">
      <c r="A13" t="s">
        <v>419</v>
      </c>
      <c r="C13">
        <f>INDEX(OCCStatTable[],MATCH(Class,ClassList),MATCH(A13,OCCStat,0))</f>
        <v>0</v>
      </c>
      <c r="E13">
        <f t="shared" si="0"/>
        <v>0</v>
      </c>
      <c r="H13">
        <f t="shared" si="1"/>
        <v>0</v>
      </c>
    </row>
    <row r="14" spans="1:8">
      <c r="A14" t="s">
        <v>420</v>
      </c>
      <c r="C14">
        <f>INDEX(OCCStatTable[],MATCH(Class,ClassList),MATCH(A14,OCCStat,0))</f>
        <v>0</v>
      </c>
      <c r="E14">
        <f t="shared" si="0"/>
        <v>0</v>
      </c>
      <c r="H14">
        <f t="shared" si="1"/>
        <v>0</v>
      </c>
    </row>
    <row r="15" spans="1:8">
      <c r="A15" t="s">
        <v>421</v>
      </c>
      <c r="C15">
        <f>INDEX(OCCStatTable[],MATCH(Class,ClassList),MATCH(A15,OCCStat,0))</f>
        <v>0</v>
      </c>
      <c r="E15">
        <v>20</v>
      </c>
      <c r="H15">
        <f t="shared" si="1"/>
        <v>20</v>
      </c>
    </row>
    <row r="16" spans="1:8">
      <c r="A16" t="s">
        <v>422</v>
      </c>
      <c r="C16">
        <f>INDEX(OCCStatTable[],MATCH(Class,ClassList),MATCH(A16,OCCStat,0))</f>
        <v>0</v>
      </c>
      <c r="E16">
        <f t="shared" si="0"/>
        <v>0</v>
      </c>
      <c r="H16">
        <f t="shared" si="1"/>
        <v>0</v>
      </c>
    </row>
    <row r="17" spans="1:8">
      <c r="A17" t="s">
        <v>423</v>
      </c>
      <c r="C17">
        <f>INDEX(OCCStatTable[],MATCH(Class,ClassList),MATCH(A17,OCCStat,0))</f>
        <v>0</v>
      </c>
      <c r="E17">
        <f t="shared" si="0"/>
        <v>0</v>
      </c>
      <c r="H17">
        <f t="shared" si="1"/>
        <v>0</v>
      </c>
    </row>
    <row r="18" spans="1:8">
      <c r="A18" t="s">
        <v>424</v>
      </c>
      <c r="C18">
        <f>INDEX(OCCStatTable[],MATCH(Class,ClassList),MATCH(A18,OCCStat,0))</f>
        <v>0</v>
      </c>
      <c r="E18">
        <f t="shared" si="0"/>
        <v>0</v>
      </c>
      <c r="H18">
        <f t="shared" si="1"/>
        <v>0</v>
      </c>
    </row>
    <row r="19" spans="1:8">
      <c r="A19" t="s">
        <v>444</v>
      </c>
      <c r="C19">
        <f>INDEX(OCCStatTable[],MATCH(Class,ClassList),MATCH(A19,OCCStat,0))</f>
        <v>2</v>
      </c>
      <c r="E19">
        <f t="shared" si="0"/>
        <v>2</v>
      </c>
      <c r="H19">
        <f t="shared" si="1"/>
        <v>2</v>
      </c>
    </row>
    <row r="20" spans="1:8">
      <c r="A20" t="s">
        <v>447</v>
      </c>
      <c r="C20">
        <f>INDEX(OCCStatTable[],MATCH(Class,ClassList),MATCH(A20,OCCStat,0))</f>
        <v>0</v>
      </c>
      <c r="E20">
        <f t="shared" si="0"/>
        <v>0</v>
      </c>
      <c r="H20">
        <f t="shared" si="1"/>
        <v>0</v>
      </c>
    </row>
    <row r="21" spans="1:8">
      <c r="A21" t="s">
        <v>457</v>
      </c>
      <c r="C21">
        <f>INDEX(OCCStatTable[],MATCH(Class,ClassList),MATCH(A21,OCCStat,0))</f>
        <v>0</v>
      </c>
      <c r="D21">
        <v>3</v>
      </c>
      <c r="E21">
        <f t="shared" si="0"/>
        <v>3</v>
      </c>
      <c r="H21">
        <f t="shared" si="1"/>
        <v>3</v>
      </c>
    </row>
    <row r="29" spans="1:8">
      <c r="A29" t="s">
        <v>454</v>
      </c>
      <c r="B29">
        <f>$B$5</f>
        <v>7</v>
      </c>
      <c r="C29">
        <f>$C$5</f>
        <v>0</v>
      </c>
      <c r="D29">
        <v>2</v>
      </c>
      <c r="E29">
        <f t="shared" ref="E29" si="2">D29+C29+B29</f>
        <v>9</v>
      </c>
      <c r="G29">
        <v>1</v>
      </c>
      <c r="H29">
        <f t="shared" ref="H29:H31" si="3">G29+E29</f>
        <v>10</v>
      </c>
    </row>
    <row r="30" spans="1:8">
      <c r="A30" t="s">
        <v>452</v>
      </c>
      <c r="B30">
        <f>$B$5</f>
        <v>7</v>
      </c>
      <c r="C30">
        <f>$C$5</f>
        <v>0</v>
      </c>
      <c r="D30">
        <v>2</v>
      </c>
      <c r="E30">
        <f t="shared" ref="E30" si="4">D30+C30+B30</f>
        <v>9</v>
      </c>
      <c r="G30">
        <v>1</v>
      </c>
      <c r="H30">
        <f t="shared" si="3"/>
        <v>10</v>
      </c>
    </row>
    <row r="31" spans="1:8">
      <c r="A31" t="s">
        <v>453</v>
      </c>
      <c r="B31">
        <f>$B$5</f>
        <v>7</v>
      </c>
      <c r="C31">
        <f>$C$5</f>
        <v>0</v>
      </c>
      <c r="D31">
        <v>2</v>
      </c>
      <c r="E31">
        <f t="shared" ref="E31" si="5">D31+C31+B31</f>
        <v>9</v>
      </c>
      <c r="G31">
        <v>1</v>
      </c>
      <c r="H31">
        <f t="shared" si="3"/>
        <v>10</v>
      </c>
    </row>
    <row r="32" spans="1:8">
      <c r="A32" t="s">
        <v>458</v>
      </c>
      <c r="B32">
        <f>$B$5</f>
        <v>7</v>
      </c>
      <c r="C32">
        <f>$C$5</f>
        <v>0</v>
      </c>
      <c r="D32">
        <v>3</v>
      </c>
      <c r="E32">
        <f t="shared" ref="E32:E33" si="6">D32+C32+B32</f>
        <v>10</v>
      </c>
      <c r="G32">
        <f>$G$5</f>
        <v>3</v>
      </c>
      <c r="H32">
        <f t="shared" ref="H32:H33" si="7">G32+E32</f>
        <v>13</v>
      </c>
    </row>
    <row r="33" spans="1:8">
      <c r="A33" t="s">
        <v>459</v>
      </c>
      <c r="B33">
        <f>$B$6</f>
        <v>7</v>
      </c>
      <c r="C33">
        <f>$C$6</f>
        <v>0</v>
      </c>
      <c r="D33">
        <v>6</v>
      </c>
      <c r="E33">
        <f t="shared" si="6"/>
        <v>13</v>
      </c>
      <c r="G33">
        <f>$G$6</f>
        <v>3</v>
      </c>
      <c r="H33">
        <f t="shared" si="7"/>
        <v>16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32" sqref="E32"/>
    </sheetView>
  </sheetViews>
  <sheetFormatPr baseColWidth="10" defaultRowHeight="15" x14ac:dyDescent="0"/>
  <cols>
    <col min="1" max="1" width="21.5" bestFit="1" customWidth="1"/>
    <col min="2" max="2" width="13.1640625" bestFit="1" customWidth="1"/>
    <col min="6" max="6" width="15.6640625" bestFit="1" customWidth="1"/>
  </cols>
  <sheetData>
    <row r="1" spans="1:12">
      <c r="A1" t="s">
        <v>460</v>
      </c>
    </row>
    <row r="3" spans="1:12">
      <c r="A3" t="s">
        <v>461</v>
      </c>
      <c r="F3" t="s">
        <v>500</v>
      </c>
    </row>
    <row r="4" spans="1:12">
      <c r="A4" t="s">
        <v>477</v>
      </c>
      <c r="B4">
        <v>400</v>
      </c>
      <c r="F4" t="s">
        <v>501</v>
      </c>
    </row>
    <row r="5" spans="1:12">
      <c r="A5" t="s">
        <v>478</v>
      </c>
      <c r="B5">
        <v>100</v>
      </c>
      <c r="G5" t="s">
        <v>502</v>
      </c>
      <c r="H5" t="s">
        <v>503</v>
      </c>
      <c r="I5" t="s">
        <v>507</v>
      </c>
    </row>
    <row r="6" spans="1:12">
      <c r="A6" t="s">
        <v>462</v>
      </c>
      <c r="B6">
        <v>50</v>
      </c>
      <c r="G6" t="s">
        <v>504</v>
      </c>
      <c r="H6" t="s">
        <v>505</v>
      </c>
      <c r="I6" t="s">
        <v>506</v>
      </c>
      <c r="K6" t="s">
        <v>395</v>
      </c>
      <c r="L6">
        <v>252</v>
      </c>
    </row>
    <row r="7" spans="1:12">
      <c r="A7" t="s">
        <v>462</v>
      </c>
      <c r="B7">
        <v>50</v>
      </c>
      <c r="G7" t="s">
        <v>448</v>
      </c>
      <c r="H7">
        <v>9</v>
      </c>
      <c r="I7" t="s">
        <v>29</v>
      </c>
      <c r="J7">
        <v>10</v>
      </c>
    </row>
    <row r="8" spans="1:12">
      <c r="A8" t="s">
        <v>463</v>
      </c>
      <c r="B8">
        <v>50</v>
      </c>
      <c r="G8" t="s">
        <v>414</v>
      </c>
      <c r="H8">
        <v>3</v>
      </c>
      <c r="I8" t="s">
        <v>29</v>
      </c>
      <c r="J8">
        <v>8</v>
      </c>
    </row>
    <row r="9" spans="1:12">
      <c r="A9" t="s">
        <v>464</v>
      </c>
      <c r="B9">
        <v>100</v>
      </c>
      <c r="G9" t="s">
        <v>415</v>
      </c>
      <c r="H9">
        <v>2</v>
      </c>
      <c r="I9" t="s">
        <v>29</v>
      </c>
      <c r="J9">
        <v>8</v>
      </c>
    </row>
    <row r="10" spans="1:12">
      <c r="A10" t="s">
        <v>465</v>
      </c>
      <c r="B10">
        <v>15</v>
      </c>
    </row>
    <row r="11" spans="1:12">
      <c r="A11" t="s">
        <v>466</v>
      </c>
      <c r="B11">
        <v>20</v>
      </c>
      <c r="F11" t="s">
        <v>508</v>
      </c>
    </row>
    <row r="12" spans="1:12">
      <c r="A12" t="s">
        <v>467</v>
      </c>
      <c r="B12">
        <v>150</v>
      </c>
      <c r="G12" t="s">
        <v>509</v>
      </c>
      <c r="H12" t="s">
        <v>510</v>
      </c>
      <c r="I12" t="s">
        <v>407</v>
      </c>
    </row>
    <row r="13" spans="1:12">
      <c r="A13" t="s">
        <v>467</v>
      </c>
      <c r="B13">
        <v>150</v>
      </c>
      <c r="G13" t="s">
        <v>448</v>
      </c>
      <c r="H13">
        <v>9</v>
      </c>
      <c r="I13" t="s">
        <v>29</v>
      </c>
      <c r="J13">
        <v>10</v>
      </c>
    </row>
    <row r="14" spans="1:12">
      <c r="A14" t="s">
        <v>468</v>
      </c>
      <c r="B14">
        <v>120</v>
      </c>
      <c r="G14" t="s">
        <v>414</v>
      </c>
      <c r="H14">
        <v>3</v>
      </c>
      <c r="I14" t="s">
        <v>29</v>
      </c>
      <c r="J14">
        <v>4</v>
      </c>
    </row>
    <row r="15" spans="1:12">
      <c r="A15" t="s">
        <v>469</v>
      </c>
      <c r="B15">
        <v>120</v>
      </c>
      <c r="G15" t="s">
        <v>415</v>
      </c>
      <c r="H15">
        <v>2</v>
      </c>
      <c r="I15" t="s">
        <v>29</v>
      </c>
      <c r="J15">
        <v>3</v>
      </c>
    </row>
    <row r="16" spans="1:12">
      <c r="A16" t="s">
        <v>470</v>
      </c>
      <c r="B16">
        <v>100</v>
      </c>
    </row>
    <row r="17" spans="1:10">
      <c r="A17" t="s">
        <v>471</v>
      </c>
      <c r="B17">
        <v>100</v>
      </c>
      <c r="F17" t="s">
        <v>511</v>
      </c>
    </row>
    <row r="18" spans="1:10">
      <c r="A18" t="s">
        <v>472</v>
      </c>
      <c r="B18">
        <v>200</v>
      </c>
      <c r="G18" t="s">
        <v>504</v>
      </c>
      <c r="H18">
        <v>30</v>
      </c>
    </row>
    <row r="19" spans="1:10">
      <c r="A19" t="s">
        <v>473</v>
      </c>
      <c r="B19">
        <v>200</v>
      </c>
      <c r="G19" t="s">
        <v>512</v>
      </c>
      <c r="I19" t="s">
        <v>507</v>
      </c>
    </row>
    <row r="20" spans="1:10">
      <c r="A20" t="s">
        <v>474</v>
      </c>
      <c r="B20">
        <v>10</v>
      </c>
      <c r="G20" t="s">
        <v>513</v>
      </c>
      <c r="H20">
        <v>20</v>
      </c>
      <c r="I20" t="s">
        <v>404</v>
      </c>
    </row>
    <row r="21" spans="1:10">
      <c r="A21" t="s">
        <v>475</v>
      </c>
      <c r="B21">
        <v>30</v>
      </c>
      <c r="G21" t="s">
        <v>448</v>
      </c>
      <c r="H21">
        <v>9</v>
      </c>
      <c r="I21" t="s">
        <v>29</v>
      </c>
      <c r="J21">
        <v>10</v>
      </c>
    </row>
    <row r="22" spans="1:10">
      <c r="A22" t="s">
        <v>476</v>
      </c>
      <c r="B22">
        <v>710</v>
      </c>
      <c r="G22" t="s">
        <v>414</v>
      </c>
      <c r="H22">
        <v>3</v>
      </c>
      <c r="I22" t="s">
        <v>29</v>
      </c>
      <c r="J22">
        <v>4</v>
      </c>
    </row>
    <row r="23" spans="1:10">
      <c r="A23" t="s">
        <v>479</v>
      </c>
      <c r="B23">
        <v>80</v>
      </c>
      <c r="G23" t="s">
        <v>415</v>
      </c>
      <c r="H23">
        <v>2</v>
      </c>
      <c r="I23" t="s">
        <v>29</v>
      </c>
      <c r="J23">
        <v>3</v>
      </c>
    </row>
    <row r="25" spans="1:10">
      <c r="A25" t="s">
        <v>480</v>
      </c>
      <c r="F25" t="s">
        <v>517</v>
      </c>
    </row>
    <row r="26" spans="1:10">
      <c r="A26" t="s">
        <v>481</v>
      </c>
      <c r="B26" t="s">
        <v>482</v>
      </c>
      <c r="G26" t="s">
        <v>413</v>
      </c>
      <c r="H26" t="s">
        <v>507</v>
      </c>
    </row>
    <row r="27" spans="1:10">
      <c r="A27" t="s">
        <v>483</v>
      </c>
      <c r="B27" t="s">
        <v>484</v>
      </c>
      <c r="G27" t="s">
        <v>448</v>
      </c>
      <c r="H27">
        <v>9</v>
      </c>
      <c r="I27" t="s">
        <v>29</v>
      </c>
      <c r="J27">
        <v>10</v>
      </c>
    </row>
    <row r="28" spans="1:10">
      <c r="A28" t="s">
        <v>485</v>
      </c>
      <c r="B28" t="s">
        <v>486</v>
      </c>
      <c r="G28" t="s">
        <v>414</v>
      </c>
      <c r="H28">
        <v>3</v>
      </c>
      <c r="I28" t="s">
        <v>29</v>
      </c>
      <c r="J28">
        <v>4</v>
      </c>
    </row>
    <row r="29" spans="1:10">
      <c r="A29" t="s">
        <v>487</v>
      </c>
      <c r="B29" t="s">
        <v>486</v>
      </c>
      <c r="G29" t="s">
        <v>415</v>
      </c>
      <c r="H29">
        <v>2</v>
      </c>
      <c r="I29" t="s">
        <v>29</v>
      </c>
      <c r="J29">
        <v>3</v>
      </c>
    </row>
    <row r="31" spans="1:10">
      <c r="A31" t="s">
        <v>326</v>
      </c>
      <c r="F31" t="s">
        <v>514</v>
      </c>
    </row>
    <row r="32" spans="1:10">
      <c r="A32" t="s">
        <v>488</v>
      </c>
      <c r="B32" t="s">
        <v>489</v>
      </c>
      <c r="G32" t="s">
        <v>449</v>
      </c>
      <c r="H32" t="s">
        <v>515</v>
      </c>
    </row>
    <row r="33" spans="1:8">
      <c r="A33" t="s">
        <v>490</v>
      </c>
      <c r="B33" t="s">
        <v>491</v>
      </c>
      <c r="G33" t="s">
        <v>416</v>
      </c>
      <c r="H33" t="s">
        <v>406</v>
      </c>
    </row>
    <row r="34" spans="1:8">
      <c r="A34" t="s">
        <v>492</v>
      </c>
      <c r="B34" t="s">
        <v>493</v>
      </c>
      <c r="G34" t="s">
        <v>516</v>
      </c>
    </row>
    <row r="35" spans="1:8">
      <c r="A35" t="s">
        <v>494</v>
      </c>
      <c r="B35" t="s">
        <v>495</v>
      </c>
    </row>
    <row r="36" spans="1:8">
      <c r="A36" t="s">
        <v>16</v>
      </c>
      <c r="B36">
        <v>40</v>
      </c>
    </row>
    <row r="37" spans="1:8">
      <c r="A37" t="s">
        <v>496</v>
      </c>
      <c r="B37" t="s">
        <v>497</v>
      </c>
    </row>
    <row r="38" spans="1:8">
      <c r="A38" t="s">
        <v>498</v>
      </c>
      <c r="B38" t="s">
        <v>499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4" sqref="B4"/>
    </sheetView>
  </sheetViews>
  <sheetFormatPr baseColWidth="10" defaultRowHeight="15" x14ac:dyDescent="0"/>
  <cols>
    <col min="1" max="1" width="13" bestFit="1" customWidth="1"/>
  </cols>
  <sheetData>
    <row r="1" spans="1:4">
      <c r="A1" t="s">
        <v>430</v>
      </c>
      <c r="B1" t="s">
        <v>431</v>
      </c>
      <c r="C1" t="s">
        <v>432</v>
      </c>
      <c r="D1" t="s">
        <v>29</v>
      </c>
    </row>
    <row r="2" spans="1:4">
      <c r="A2" t="s">
        <v>425</v>
      </c>
      <c r="B2">
        <f>IF(ISNA(HLOOKUP(PE,StatBonus,11)),0,HLOOKUP(PE,StatBonus,11))</f>
        <v>0</v>
      </c>
      <c r="C2">
        <f>INDEX(OCCStatTable[],MATCH(Class,ClassList),MATCH(A2,OCCStat,0))</f>
        <v>0</v>
      </c>
      <c r="D2">
        <f>B2+C2</f>
        <v>0</v>
      </c>
    </row>
    <row r="3" spans="1:4">
      <c r="A3" t="s">
        <v>426</v>
      </c>
      <c r="B3">
        <f>IF(ISNA(HLOOKUP(PE,StatBonus,11)),0,HLOOKUP(PE,StatBonus,11))</f>
        <v>0</v>
      </c>
      <c r="C3">
        <f>INDEX(OCCStatTable[],MATCH(Class,ClassList),MATCH(A3,OCCStat,0))</f>
        <v>0</v>
      </c>
      <c r="D3">
        <f t="shared" ref="D3:D17" si="0">B3+C3</f>
        <v>0</v>
      </c>
    </row>
    <row r="4" spans="1:4">
      <c r="A4" t="s">
        <v>427</v>
      </c>
      <c r="B4">
        <f>IF(ISNA(HLOOKUP(ME,StatBonus,3)),0,HLOOKUP(ME,StatBonus,3))</f>
        <v>0</v>
      </c>
      <c r="C4">
        <f>INDEX(OCCStatTable[],MATCH(Class,ClassList),MATCH(A4,OCCStat,0))</f>
        <v>0</v>
      </c>
      <c r="D4">
        <f t="shared" si="0"/>
        <v>0</v>
      </c>
    </row>
    <row r="5" spans="1:4">
      <c r="A5" t="s">
        <v>428</v>
      </c>
      <c r="C5">
        <f>INDEX(OCCStatTable[],MATCH(Class,ClassList),MATCH(A5,OCCStat,0))</f>
        <v>0</v>
      </c>
      <c r="D5">
        <f t="shared" si="0"/>
        <v>0</v>
      </c>
    </row>
    <row r="6" spans="1:4">
      <c r="A6" t="s">
        <v>429</v>
      </c>
      <c r="B6">
        <f>IF(ISNA(HLOOKUP(PE,StatBonus,11)),0,HLOOKUP(PE,StatBonus,11))</f>
        <v>0</v>
      </c>
      <c r="C6">
        <f>INDEX(OCCStatTable[],MATCH(Class,ClassList),MATCH(A6,OCCStat,0))</f>
        <v>0</v>
      </c>
      <c r="D6">
        <f t="shared" si="0"/>
        <v>0</v>
      </c>
    </row>
    <row r="7" spans="1:4">
      <c r="A7" t="s">
        <v>433</v>
      </c>
      <c r="C7">
        <f>INDEX(OCCStatTable[],MATCH(Class,ClassList),MATCH(A7,OCCStat,0))</f>
        <v>0</v>
      </c>
      <c r="D7">
        <f t="shared" si="0"/>
        <v>0</v>
      </c>
    </row>
    <row r="8" spans="1:4">
      <c r="A8" t="s">
        <v>434</v>
      </c>
      <c r="B8">
        <f>IF(ISNA(HLOOKUP(ME,StatBonus,4)),0,HLOOKUP(ME,StatBonus,4))</f>
        <v>0</v>
      </c>
      <c r="C8">
        <f>INDEX(OCCStatTable[],MATCH(Class,ClassList),MATCH(A8,OCCStat,0))</f>
        <v>0</v>
      </c>
      <c r="D8">
        <f t="shared" si="0"/>
        <v>0</v>
      </c>
    </row>
    <row r="9" spans="1:4">
      <c r="A9" t="s">
        <v>435</v>
      </c>
      <c r="C9">
        <f>INDEX(OCCStatTable[],MATCH(Class,ClassList),MATCH(A9,OCCStat,0))</f>
        <v>0</v>
      </c>
      <c r="D9">
        <f t="shared" si="0"/>
        <v>0</v>
      </c>
    </row>
    <row r="10" spans="1:4">
      <c r="A10" t="s">
        <v>436</v>
      </c>
      <c r="C10">
        <f>INDEX(OCCStatTable[],MATCH(Class,ClassList),MATCH(A10,OCCStat,0))</f>
        <v>0</v>
      </c>
      <c r="D10">
        <f t="shared" si="0"/>
        <v>0</v>
      </c>
    </row>
    <row r="11" spans="1:4">
      <c r="A11" t="s">
        <v>437</v>
      </c>
      <c r="B11">
        <f>IF(ISNA(HLOOKUP(PE,StatBonus,10)),0,HLOOKUP(PE,StatBonus,10))</f>
        <v>0</v>
      </c>
      <c r="C11">
        <f>INDEX(OCCStatTable[],MATCH(Class,ClassList),MATCH(A11,OCCStat,0))</f>
        <v>0</v>
      </c>
      <c r="D11">
        <f t="shared" si="0"/>
        <v>0</v>
      </c>
    </row>
    <row r="12" spans="1:4">
      <c r="A12" t="s">
        <v>438</v>
      </c>
      <c r="C12">
        <f>INDEX(OCCStatTable[],MATCH(Class,ClassList),MATCH(A12,OCCStat,0))</f>
        <v>0</v>
      </c>
      <c r="D12">
        <f t="shared" si="0"/>
        <v>0</v>
      </c>
    </row>
    <row r="13" spans="1:4">
      <c r="A13" t="s">
        <v>439</v>
      </c>
      <c r="C13">
        <f>INDEX(OCCStatTable[],MATCH(Class,ClassList),MATCH(A13,OCCStat,0))</f>
        <v>0</v>
      </c>
      <c r="D13">
        <f t="shared" si="0"/>
        <v>0</v>
      </c>
    </row>
    <row r="14" spans="1:4">
      <c r="A14" t="s">
        <v>440</v>
      </c>
      <c r="C14">
        <f>INDEX(OCCStatTable[],MATCH(Class,ClassList),MATCH(A14,OCCStat,0))</f>
        <v>2</v>
      </c>
      <c r="D14">
        <f t="shared" si="0"/>
        <v>2</v>
      </c>
    </row>
    <row r="15" spans="1:4">
      <c r="A15" t="s">
        <v>441</v>
      </c>
      <c r="C15">
        <f>INDEX(OCCStatTable[],MATCH(Class,ClassList),MATCH(A15,OCCStat,0))</f>
        <v>2</v>
      </c>
      <c r="D15">
        <f t="shared" si="0"/>
        <v>2</v>
      </c>
    </row>
    <row r="16" spans="1:4">
      <c r="A16" t="s">
        <v>442</v>
      </c>
      <c r="C16">
        <f>INDEX(OCCStatTable[],MATCH(Class,ClassList),MATCH(A16,OCCStat,0))</f>
        <v>0</v>
      </c>
      <c r="D16">
        <f t="shared" si="0"/>
        <v>0</v>
      </c>
    </row>
    <row r="17" spans="1:4">
      <c r="A17" t="s">
        <v>443</v>
      </c>
      <c r="C17">
        <f>INDEX(OCCStatTable[],MATCH(Class,ClassList),MATCH(A17,OCCStat,0))</f>
        <v>0</v>
      </c>
      <c r="D17">
        <f t="shared" si="0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B72" sqref="B72"/>
    </sheetView>
  </sheetViews>
  <sheetFormatPr baseColWidth="10" defaultRowHeight="15" x14ac:dyDescent="0"/>
  <cols>
    <col min="1" max="1" width="28.83203125" bestFit="1" customWidth="1"/>
    <col min="2" max="2" width="35.1640625" customWidth="1"/>
    <col min="3" max="3" width="5.83203125" bestFit="1" customWidth="1"/>
    <col min="4" max="4" width="8.6640625" bestFit="1" customWidth="1"/>
    <col min="5" max="6" width="14.1640625" bestFit="1" customWidth="1"/>
    <col min="7" max="7" width="12.5" bestFit="1" customWidth="1"/>
    <col min="8" max="9" width="11" bestFit="1" customWidth="1"/>
  </cols>
  <sheetData>
    <row r="1" spans="1:10">
      <c r="A1" t="s">
        <v>21</v>
      </c>
    </row>
    <row r="2" spans="1:10">
      <c r="A2" t="s">
        <v>22</v>
      </c>
      <c r="B2" t="s">
        <v>0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</row>
    <row r="3" spans="1:10">
      <c r="A3" t="s">
        <v>45</v>
      </c>
      <c r="B3" s="1" t="s">
        <v>54</v>
      </c>
      <c r="C3">
        <f t="shared" ref="C3:C35" si="0">IF(B3&lt;&gt;"",INDEX(SkillTable,MATCH(B3,SkillList,0),3),0)</f>
        <v>88</v>
      </c>
      <c r="D3">
        <f t="shared" ref="D3:D35" si="1">IF(B3&lt;&gt;"",INDEX(SkillTable,MATCH(B3,SkillList,0),4),0)</f>
        <v>1</v>
      </c>
      <c r="E3">
        <f t="shared" ref="E3:E35" si="2">IF(ISNA(HLOOKUP(IQ,StatBonus,2)),0,HLOOKUP(IQ,StatBonus,2))</f>
        <v>0</v>
      </c>
      <c r="F3">
        <v>4</v>
      </c>
      <c r="G3">
        <f>C3+E3+F3</f>
        <v>92</v>
      </c>
      <c r="H3">
        <f t="shared" ref="H3" ca="1" si="3">(Level-1)*D3</f>
        <v>3</v>
      </c>
      <c r="I3">
        <f ca="1">IF(H3+G3 &gt; 100,100,H3+G3)</f>
        <v>95</v>
      </c>
    </row>
    <row r="4" spans="1:10">
      <c r="A4" t="s">
        <v>45</v>
      </c>
      <c r="B4" s="1" t="s">
        <v>57</v>
      </c>
      <c r="C4">
        <f t="shared" si="0"/>
        <v>50</v>
      </c>
      <c r="D4">
        <f t="shared" si="1"/>
        <v>3</v>
      </c>
      <c r="E4">
        <f t="shared" si="2"/>
        <v>0</v>
      </c>
      <c r="F4">
        <v>20</v>
      </c>
      <c r="G4">
        <f t="shared" ref="G4:G35" si="4">C4+E4+F4</f>
        <v>70</v>
      </c>
      <c r="H4">
        <f t="shared" ref="H4:H35" ca="1" si="5">(Level-1)*D4</f>
        <v>9</v>
      </c>
      <c r="I4">
        <f ca="1">IF(H4+G4 &gt; 100,100,H4+G4)</f>
        <v>79</v>
      </c>
      <c r="J4" t="s">
        <v>518</v>
      </c>
    </row>
    <row r="5" spans="1:10">
      <c r="A5" t="s">
        <v>237</v>
      </c>
      <c r="B5" s="1" t="s">
        <v>342</v>
      </c>
      <c r="C5">
        <f t="shared" si="0"/>
        <v>45</v>
      </c>
      <c r="D5">
        <f t="shared" si="1"/>
        <v>5</v>
      </c>
      <c r="E5">
        <f t="shared" si="2"/>
        <v>0</v>
      </c>
      <c r="F5">
        <v>20</v>
      </c>
      <c r="G5">
        <f t="shared" si="4"/>
        <v>65</v>
      </c>
      <c r="H5">
        <f t="shared" ca="1" si="5"/>
        <v>15</v>
      </c>
      <c r="I5">
        <f t="shared" ref="I5:I35" ca="1" si="6">IF(H5+G5 &gt; 100,100,H5+G5)</f>
        <v>80</v>
      </c>
    </row>
    <row r="6" spans="1:10">
      <c r="A6" t="s">
        <v>79</v>
      </c>
      <c r="B6" s="1" t="s">
        <v>258</v>
      </c>
      <c r="C6">
        <f t="shared" si="0"/>
        <v>40</v>
      </c>
      <c r="D6">
        <f t="shared" si="1"/>
        <v>5</v>
      </c>
      <c r="E6">
        <f t="shared" si="2"/>
        <v>0</v>
      </c>
      <c r="F6">
        <v>10</v>
      </c>
      <c r="G6">
        <f t="shared" si="4"/>
        <v>50</v>
      </c>
      <c r="H6">
        <f t="shared" ca="1" si="5"/>
        <v>15</v>
      </c>
      <c r="I6">
        <f t="shared" ca="1" si="6"/>
        <v>65</v>
      </c>
    </row>
    <row r="7" spans="1:10">
      <c r="A7" t="s">
        <v>52</v>
      </c>
      <c r="B7" s="1" t="s">
        <v>104</v>
      </c>
      <c r="C7">
        <f t="shared" si="0"/>
        <v>30</v>
      </c>
      <c r="D7">
        <f t="shared" si="1"/>
        <v>5</v>
      </c>
      <c r="E7">
        <f t="shared" si="2"/>
        <v>0</v>
      </c>
      <c r="F7">
        <v>10</v>
      </c>
      <c r="G7">
        <f t="shared" si="4"/>
        <v>40</v>
      </c>
      <c r="H7">
        <f t="shared" ca="1" si="5"/>
        <v>15</v>
      </c>
      <c r="I7">
        <f t="shared" ca="1" si="6"/>
        <v>55</v>
      </c>
    </row>
    <row r="8" spans="1:10">
      <c r="A8" t="s">
        <v>52</v>
      </c>
      <c r="B8" s="1" t="s">
        <v>105</v>
      </c>
      <c r="C8">
        <f t="shared" si="0"/>
        <v>35</v>
      </c>
      <c r="D8">
        <f t="shared" si="1"/>
        <v>5</v>
      </c>
      <c r="E8">
        <f t="shared" si="2"/>
        <v>0</v>
      </c>
      <c r="F8">
        <v>20</v>
      </c>
      <c r="G8">
        <f t="shared" si="4"/>
        <v>55</v>
      </c>
      <c r="H8">
        <f t="shared" ca="1" si="5"/>
        <v>15</v>
      </c>
      <c r="I8">
        <f t="shared" ca="1" si="6"/>
        <v>70</v>
      </c>
    </row>
    <row r="9" spans="1:10">
      <c r="A9" t="s">
        <v>67</v>
      </c>
      <c r="B9" s="1" t="s">
        <v>162</v>
      </c>
      <c r="C9">
        <f t="shared" si="0"/>
        <v>26</v>
      </c>
      <c r="D9">
        <f t="shared" si="1"/>
        <v>4</v>
      </c>
      <c r="E9">
        <f t="shared" si="2"/>
        <v>0</v>
      </c>
      <c r="F9">
        <v>15</v>
      </c>
      <c r="G9">
        <f t="shared" si="4"/>
        <v>41</v>
      </c>
      <c r="H9">
        <f t="shared" ca="1" si="5"/>
        <v>12</v>
      </c>
      <c r="I9">
        <f t="shared" ca="1" si="6"/>
        <v>53</v>
      </c>
    </row>
    <row r="10" spans="1:10">
      <c r="A10" t="s">
        <v>79</v>
      </c>
      <c r="B10" s="1" t="s">
        <v>268</v>
      </c>
      <c r="C10">
        <f t="shared" si="0"/>
        <v>25</v>
      </c>
      <c r="D10">
        <f t="shared" si="1"/>
        <v>5</v>
      </c>
      <c r="E10">
        <f t="shared" si="2"/>
        <v>0</v>
      </c>
      <c r="F10">
        <v>20</v>
      </c>
      <c r="G10">
        <f t="shared" si="4"/>
        <v>45</v>
      </c>
      <c r="H10">
        <f t="shared" ca="1" si="5"/>
        <v>15</v>
      </c>
      <c r="I10">
        <f t="shared" ca="1" si="6"/>
        <v>60</v>
      </c>
    </row>
    <row r="11" spans="1:10">
      <c r="A11" t="s">
        <v>61</v>
      </c>
      <c r="B11" s="1" t="s">
        <v>137</v>
      </c>
      <c r="C11">
        <f t="shared" si="0"/>
        <v>25</v>
      </c>
      <c r="D11">
        <f t="shared" si="1"/>
        <v>5</v>
      </c>
      <c r="E11">
        <f t="shared" si="2"/>
        <v>0</v>
      </c>
      <c r="F11">
        <v>20</v>
      </c>
      <c r="G11">
        <f t="shared" si="4"/>
        <v>45</v>
      </c>
      <c r="H11">
        <f t="shared" ca="1" si="5"/>
        <v>15</v>
      </c>
      <c r="I11">
        <f t="shared" ca="1" si="6"/>
        <v>60</v>
      </c>
    </row>
    <row r="12" spans="1:10">
      <c r="A12" t="s">
        <v>73</v>
      </c>
      <c r="B12" s="1" t="s">
        <v>211</v>
      </c>
      <c r="C12">
        <f t="shared" si="0"/>
        <v>36</v>
      </c>
      <c r="D12">
        <f t="shared" si="1"/>
        <v>4</v>
      </c>
      <c r="E12">
        <f t="shared" si="2"/>
        <v>0</v>
      </c>
      <c r="F12">
        <v>15</v>
      </c>
      <c r="G12">
        <f t="shared" si="4"/>
        <v>51</v>
      </c>
      <c r="H12">
        <f t="shared" ca="1" si="5"/>
        <v>12</v>
      </c>
      <c r="I12">
        <f t="shared" ca="1" si="6"/>
        <v>63</v>
      </c>
    </row>
    <row r="13" spans="1:10">
      <c r="A13" t="s">
        <v>73</v>
      </c>
      <c r="B13" s="1" t="s">
        <v>214</v>
      </c>
      <c r="C13">
        <f t="shared" si="0"/>
        <v>56</v>
      </c>
      <c r="D13">
        <f t="shared" si="1"/>
        <v>3</v>
      </c>
      <c r="E13">
        <f t="shared" si="2"/>
        <v>0</v>
      </c>
      <c r="F13">
        <v>15</v>
      </c>
      <c r="G13">
        <f t="shared" si="4"/>
        <v>71</v>
      </c>
      <c r="H13">
        <f t="shared" ca="1" si="5"/>
        <v>9</v>
      </c>
      <c r="I13">
        <f t="shared" ca="1" si="6"/>
        <v>80</v>
      </c>
    </row>
    <row r="14" spans="1:10">
      <c r="A14" t="s">
        <v>73</v>
      </c>
      <c r="B14" s="1" t="s">
        <v>203</v>
      </c>
      <c r="C14">
        <f t="shared" si="0"/>
        <v>50</v>
      </c>
      <c r="D14">
        <f t="shared" si="1"/>
        <v>5</v>
      </c>
      <c r="E14">
        <f t="shared" si="2"/>
        <v>0</v>
      </c>
      <c r="F14">
        <v>15</v>
      </c>
      <c r="G14">
        <f t="shared" si="4"/>
        <v>65</v>
      </c>
      <c r="H14">
        <f t="shared" ca="1" si="5"/>
        <v>15</v>
      </c>
      <c r="I14">
        <f t="shared" ca="1" si="6"/>
        <v>80</v>
      </c>
    </row>
    <row r="15" spans="1:10">
      <c r="A15" t="s">
        <v>45</v>
      </c>
      <c r="B15" s="1" t="s">
        <v>76</v>
      </c>
      <c r="C15">
        <f t="shared" si="0"/>
        <v>45</v>
      </c>
      <c r="D15">
        <f t="shared" si="1"/>
        <v>5</v>
      </c>
      <c r="E15">
        <f t="shared" si="2"/>
        <v>0</v>
      </c>
      <c r="F15">
        <v>15</v>
      </c>
      <c r="G15">
        <f t="shared" si="4"/>
        <v>60</v>
      </c>
      <c r="H15">
        <f t="shared" ca="1" si="5"/>
        <v>15</v>
      </c>
      <c r="I15">
        <f t="shared" ca="1" si="6"/>
        <v>75</v>
      </c>
    </row>
    <row r="16" spans="1:10">
      <c r="A16" t="s">
        <v>45</v>
      </c>
      <c r="B16" s="1" t="s">
        <v>78</v>
      </c>
      <c r="C16">
        <f t="shared" si="0"/>
        <v>30</v>
      </c>
      <c r="D16">
        <f t="shared" si="1"/>
        <v>5</v>
      </c>
      <c r="E16">
        <f t="shared" si="2"/>
        <v>0</v>
      </c>
      <c r="F16">
        <v>20</v>
      </c>
      <c r="G16">
        <f t="shared" si="4"/>
        <v>50</v>
      </c>
      <c r="H16">
        <f t="shared" ca="1" si="5"/>
        <v>15</v>
      </c>
      <c r="I16">
        <f t="shared" ca="1" si="6"/>
        <v>65</v>
      </c>
    </row>
    <row r="17" spans="1:9">
      <c r="A17" t="s">
        <v>61</v>
      </c>
      <c r="B17" s="1" t="s">
        <v>139</v>
      </c>
      <c r="C17">
        <f t="shared" si="0"/>
        <v>25</v>
      </c>
      <c r="D17">
        <f t="shared" si="1"/>
        <v>5</v>
      </c>
      <c r="E17">
        <f t="shared" si="2"/>
        <v>0</v>
      </c>
      <c r="F17">
        <v>15</v>
      </c>
      <c r="G17">
        <f t="shared" si="4"/>
        <v>40</v>
      </c>
      <c r="H17">
        <f t="shared" ca="1" si="5"/>
        <v>15</v>
      </c>
      <c r="I17">
        <f t="shared" ca="1" si="6"/>
        <v>55</v>
      </c>
    </row>
    <row r="18" spans="1:9">
      <c r="A18" t="s">
        <v>81</v>
      </c>
      <c r="B18" s="1" t="s">
        <v>290</v>
      </c>
      <c r="C18">
        <f t="shared" si="0"/>
        <v>0</v>
      </c>
      <c r="D18">
        <f t="shared" si="1"/>
        <v>0</v>
      </c>
      <c r="E18">
        <f t="shared" si="2"/>
        <v>0</v>
      </c>
      <c r="G18">
        <f t="shared" si="4"/>
        <v>0</v>
      </c>
      <c r="H18">
        <f t="shared" ca="1" si="5"/>
        <v>0</v>
      </c>
      <c r="I18">
        <f t="shared" ca="1" si="6"/>
        <v>0</v>
      </c>
    </row>
    <row r="19" spans="1:9">
      <c r="A19" t="s">
        <v>81</v>
      </c>
      <c r="B19" s="1" t="s">
        <v>293</v>
      </c>
      <c r="C19">
        <f t="shared" si="0"/>
        <v>0</v>
      </c>
      <c r="D19">
        <f t="shared" si="1"/>
        <v>0</v>
      </c>
      <c r="E19">
        <f t="shared" si="2"/>
        <v>0</v>
      </c>
      <c r="G19">
        <f t="shared" si="4"/>
        <v>0</v>
      </c>
      <c r="H19">
        <f t="shared" ca="1" si="5"/>
        <v>0</v>
      </c>
      <c r="I19">
        <f t="shared" ca="1" si="6"/>
        <v>0</v>
      </c>
    </row>
    <row r="20" spans="1:9">
      <c r="A20" t="s">
        <v>70</v>
      </c>
      <c r="B20" s="1" t="s">
        <v>173</v>
      </c>
      <c r="C20">
        <f t="shared" si="0"/>
        <v>0</v>
      </c>
      <c r="D20">
        <f t="shared" si="1"/>
        <v>0</v>
      </c>
      <c r="E20">
        <f t="shared" si="2"/>
        <v>0</v>
      </c>
      <c r="G20">
        <f t="shared" si="4"/>
        <v>0</v>
      </c>
      <c r="H20">
        <f t="shared" ca="1" si="5"/>
        <v>0</v>
      </c>
      <c r="I20">
        <f t="shared" ca="1" si="6"/>
        <v>0</v>
      </c>
    </row>
    <row r="21" spans="1:9">
      <c r="A21" t="s">
        <v>61</v>
      </c>
      <c r="B21" s="1" t="s">
        <v>398</v>
      </c>
      <c r="C21">
        <f t="shared" si="0"/>
        <v>58</v>
      </c>
      <c r="D21">
        <f t="shared" si="1"/>
        <v>3</v>
      </c>
      <c r="E21">
        <f t="shared" si="2"/>
        <v>0</v>
      </c>
      <c r="G21">
        <f t="shared" si="4"/>
        <v>58</v>
      </c>
      <c r="H21">
        <f t="shared" ca="1" si="5"/>
        <v>9</v>
      </c>
      <c r="I21">
        <f t="shared" ca="1" si="6"/>
        <v>67</v>
      </c>
    </row>
    <row r="22" spans="1:9">
      <c r="B22" s="1"/>
      <c r="C22">
        <f t="shared" si="0"/>
        <v>0</v>
      </c>
      <c r="D22">
        <f t="shared" si="1"/>
        <v>0</v>
      </c>
      <c r="E22">
        <f t="shared" si="2"/>
        <v>0</v>
      </c>
      <c r="G22">
        <f t="shared" si="4"/>
        <v>0</v>
      </c>
      <c r="H22">
        <f t="shared" ca="1" si="5"/>
        <v>0</v>
      </c>
      <c r="I22">
        <f t="shared" ca="1" si="6"/>
        <v>0</v>
      </c>
    </row>
    <row r="23" spans="1:9">
      <c r="B23" s="1"/>
      <c r="C23">
        <f t="shared" si="0"/>
        <v>0</v>
      </c>
      <c r="D23">
        <f t="shared" si="1"/>
        <v>0</v>
      </c>
      <c r="E23">
        <f t="shared" si="2"/>
        <v>0</v>
      </c>
      <c r="G23">
        <f t="shared" si="4"/>
        <v>0</v>
      </c>
      <c r="H23">
        <f t="shared" ca="1" si="5"/>
        <v>0</v>
      </c>
      <c r="I23">
        <f t="shared" ca="1" si="6"/>
        <v>0</v>
      </c>
    </row>
    <row r="24" spans="1:9">
      <c r="B24" s="1"/>
      <c r="C24">
        <f t="shared" si="0"/>
        <v>0</v>
      </c>
      <c r="D24">
        <f t="shared" si="1"/>
        <v>0</v>
      </c>
      <c r="E24">
        <f t="shared" si="2"/>
        <v>0</v>
      </c>
      <c r="G24">
        <f t="shared" si="4"/>
        <v>0</v>
      </c>
      <c r="H24">
        <f t="shared" ca="1" si="5"/>
        <v>0</v>
      </c>
      <c r="I24">
        <f t="shared" ca="1" si="6"/>
        <v>0</v>
      </c>
    </row>
    <row r="25" spans="1:9">
      <c r="B25" s="1"/>
      <c r="C25">
        <f t="shared" si="0"/>
        <v>0</v>
      </c>
      <c r="D25">
        <f t="shared" si="1"/>
        <v>0</v>
      </c>
      <c r="E25">
        <f t="shared" si="2"/>
        <v>0</v>
      </c>
      <c r="G25">
        <f t="shared" si="4"/>
        <v>0</v>
      </c>
      <c r="H25">
        <f t="shared" ca="1" si="5"/>
        <v>0</v>
      </c>
      <c r="I25">
        <f t="shared" ca="1" si="6"/>
        <v>0</v>
      </c>
    </row>
    <row r="26" spans="1:9">
      <c r="B26" s="1"/>
      <c r="C26">
        <f t="shared" si="0"/>
        <v>0</v>
      </c>
      <c r="D26">
        <f t="shared" si="1"/>
        <v>0</v>
      </c>
      <c r="E26">
        <f t="shared" si="2"/>
        <v>0</v>
      </c>
      <c r="G26">
        <f t="shared" si="4"/>
        <v>0</v>
      </c>
      <c r="H26">
        <f t="shared" ca="1" si="5"/>
        <v>0</v>
      </c>
      <c r="I26">
        <f t="shared" ca="1" si="6"/>
        <v>0</v>
      </c>
    </row>
    <row r="27" spans="1:9">
      <c r="B27" s="1"/>
      <c r="C27">
        <f t="shared" si="0"/>
        <v>0</v>
      </c>
      <c r="D27">
        <f t="shared" si="1"/>
        <v>0</v>
      </c>
      <c r="E27">
        <f t="shared" si="2"/>
        <v>0</v>
      </c>
      <c r="G27">
        <f t="shared" si="4"/>
        <v>0</v>
      </c>
      <c r="H27">
        <f t="shared" ca="1" si="5"/>
        <v>0</v>
      </c>
      <c r="I27">
        <f t="shared" ca="1" si="6"/>
        <v>0</v>
      </c>
    </row>
    <row r="28" spans="1:9">
      <c r="B28" s="1"/>
      <c r="C28">
        <f t="shared" si="0"/>
        <v>0</v>
      </c>
      <c r="D28">
        <f t="shared" si="1"/>
        <v>0</v>
      </c>
      <c r="E28">
        <f t="shared" si="2"/>
        <v>0</v>
      </c>
      <c r="G28">
        <f t="shared" si="4"/>
        <v>0</v>
      </c>
      <c r="H28">
        <f t="shared" ca="1" si="5"/>
        <v>0</v>
      </c>
      <c r="I28">
        <f t="shared" ca="1" si="6"/>
        <v>0</v>
      </c>
    </row>
    <row r="29" spans="1:9">
      <c r="B29" s="1"/>
      <c r="C29">
        <f t="shared" si="0"/>
        <v>0</v>
      </c>
      <c r="D29">
        <f t="shared" si="1"/>
        <v>0</v>
      </c>
      <c r="E29">
        <f t="shared" si="2"/>
        <v>0</v>
      </c>
      <c r="G29">
        <f t="shared" si="4"/>
        <v>0</v>
      </c>
      <c r="H29">
        <f t="shared" ca="1" si="5"/>
        <v>0</v>
      </c>
      <c r="I29">
        <f t="shared" ca="1" si="6"/>
        <v>0</v>
      </c>
    </row>
    <row r="30" spans="1:9">
      <c r="B30" s="1"/>
      <c r="C30">
        <f t="shared" si="0"/>
        <v>0</v>
      </c>
      <c r="D30">
        <f t="shared" si="1"/>
        <v>0</v>
      </c>
      <c r="E30">
        <f t="shared" si="2"/>
        <v>0</v>
      </c>
      <c r="G30">
        <f t="shared" si="4"/>
        <v>0</v>
      </c>
      <c r="H30">
        <f t="shared" ca="1" si="5"/>
        <v>0</v>
      </c>
      <c r="I30">
        <f t="shared" ca="1" si="6"/>
        <v>0</v>
      </c>
    </row>
    <row r="31" spans="1:9">
      <c r="B31" s="1"/>
      <c r="C31">
        <f t="shared" si="0"/>
        <v>0</v>
      </c>
      <c r="D31">
        <f t="shared" si="1"/>
        <v>0</v>
      </c>
      <c r="E31">
        <f t="shared" si="2"/>
        <v>0</v>
      </c>
      <c r="G31">
        <f t="shared" si="4"/>
        <v>0</v>
      </c>
      <c r="H31">
        <f t="shared" ca="1" si="5"/>
        <v>0</v>
      </c>
      <c r="I31">
        <f t="shared" ca="1" si="6"/>
        <v>0</v>
      </c>
    </row>
    <row r="32" spans="1:9">
      <c r="B32" s="1"/>
      <c r="C32">
        <f t="shared" si="0"/>
        <v>0</v>
      </c>
      <c r="D32">
        <f t="shared" si="1"/>
        <v>0</v>
      </c>
      <c r="E32">
        <f t="shared" si="2"/>
        <v>0</v>
      </c>
      <c r="G32">
        <f t="shared" si="4"/>
        <v>0</v>
      </c>
      <c r="H32">
        <f t="shared" ca="1" si="5"/>
        <v>0</v>
      </c>
      <c r="I32">
        <f t="shared" ca="1" si="6"/>
        <v>0</v>
      </c>
    </row>
    <row r="33" spans="1:11">
      <c r="B33" s="1"/>
      <c r="C33">
        <f t="shared" si="0"/>
        <v>0</v>
      </c>
      <c r="D33">
        <f t="shared" si="1"/>
        <v>0</v>
      </c>
      <c r="E33">
        <f t="shared" si="2"/>
        <v>0</v>
      </c>
      <c r="G33">
        <f t="shared" si="4"/>
        <v>0</v>
      </c>
      <c r="H33">
        <f t="shared" ca="1" si="5"/>
        <v>0</v>
      </c>
      <c r="I33">
        <f t="shared" ca="1" si="6"/>
        <v>0</v>
      </c>
    </row>
    <row r="34" spans="1:11">
      <c r="B34" s="1"/>
      <c r="C34">
        <f t="shared" si="0"/>
        <v>0</v>
      </c>
      <c r="D34">
        <f t="shared" si="1"/>
        <v>0</v>
      </c>
      <c r="E34">
        <f t="shared" si="2"/>
        <v>0</v>
      </c>
      <c r="G34">
        <f t="shared" si="4"/>
        <v>0</v>
      </c>
      <c r="H34">
        <f t="shared" ca="1" si="5"/>
        <v>0</v>
      </c>
      <c r="I34">
        <f t="shared" ca="1" si="6"/>
        <v>0</v>
      </c>
    </row>
    <row r="35" spans="1:11">
      <c r="B35" s="1"/>
      <c r="C35">
        <f t="shared" si="0"/>
        <v>0</v>
      </c>
      <c r="D35">
        <f t="shared" si="1"/>
        <v>0</v>
      </c>
      <c r="E35">
        <f t="shared" si="2"/>
        <v>0</v>
      </c>
      <c r="G35">
        <f t="shared" si="4"/>
        <v>0</v>
      </c>
      <c r="H35">
        <f t="shared" ca="1" si="5"/>
        <v>0</v>
      </c>
      <c r="I35">
        <f t="shared" ca="1" si="6"/>
        <v>0</v>
      </c>
    </row>
    <row r="37" spans="1:11">
      <c r="A37" t="s">
        <v>32</v>
      </c>
    </row>
    <row r="38" spans="1:11">
      <c r="A38" t="s">
        <v>22</v>
      </c>
      <c r="B38" t="s">
        <v>0</v>
      </c>
      <c r="C38" t="s">
        <v>23</v>
      </c>
      <c r="D38" t="s">
        <v>24</v>
      </c>
      <c r="E38" t="s">
        <v>25</v>
      </c>
      <c r="F38" t="s">
        <v>26</v>
      </c>
      <c r="G38" t="s">
        <v>33</v>
      </c>
      <c r="H38" t="s">
        <v>344</v>
      </c>
      <c r="I38" t="s">
        <v>28</v>
      </c>
      <c r="J38" t="s">
        <v>29</v>
      </c>
    </row>
    <row r="39" spans="1:11">
      <c r="A39" t="s">
        <v>61</v>
      </c>
      <c r="B39" s="1" t="s">
        <v>138</v>
      </c>
      <c r="C39">
        <f t="shared" ref="C39:C64" si="7">IF(B39&lt;&gt;"",INDEX(SkillTable,MATCH(B39,SkillList,0),3),0)</f>
        <v>30</v>
      </c>
      <c r="D39">
        <f t="shared" ref="D39:D64" si="8">IF(B39&lt;&gt;"",INDEX(SkillTable,MATCH(B39,SkillList,0),4),0)</f>
        <v>5</v>
      </c>
      <c r="E39">
        <f t="shared" ref="E39:E64" si="9">IF(ISNA(HLOOKUP(IQ,StatBonus,2)),0,HLOOKUP(IQ,StatBonus,2))</f>
        <v>0</v>
      </c>
      <c r="F39">
        <v>10</v>
      </c>
      <c r="G39">
        <f t="shared" ref="G39:G64" si="10">C39+E39+F39</f>
        <v>40</v>
      </c>
      <c r="H39">
        <v>1</v>
      </c>
      <c r="I39">
        <f t="shared" ref="I39:I64" ca="1" si="11">(Level-H39)*D39</f>
        <v>15</v>
      </c>
      <c r="J39">
        <f ca="1">IF(I39+G39 &gt;100,100,I39+G39)</f>
        <v>55</v>
      </c>
    </row>
    <row r="40" spans="1:11">
      <c r="A40" t="s">
        <v>61</v>
      </c>
      <c r="B40" s="1" t="s">
        <v>35</v>
      </c>
      <c r="C40">
        <f t="shared" si="7"/>
        <v>20</v>
      </c>
      <c r="D40">
        <f t="shared" si="8"/>
        <v>5</v>
      </c>
      <c r="E40">
        <f t="shared" si="9"/>
        <v>0</v>
      </c>
      <c r="F40">
        <v>10</v>
      </c>
      <c r="G40">
        <f t="shared" si="10"/>
        <v>30</v>
      </c>
      <c r="H40">
        <v>1</v>
      </c>
      <c r="I40">
        <f t="shared" ca="1" si="11"/>
        <v>15</v>
      </c>
      <c r="J40">
        <f t="shared" ref="J40:J64" ca="1" si="12">IF(I40+G40 &gt;100,100,I40+G40)</f>
        <v>45</v>
      </c>
    </row>
    <row r="41" spans="1:11">
      <c r="A41" t="s">
        <v>70</v>
      </c>
      <c r="B41" s="1" t="s">
        <v>34</v>
      </c>
      <c r="C41">
        <f t="shared" si="7"/>
        <v>25</v>
      </c>
      <c r="D41">
        <f t="shared" si="8"/>
        <v>5</v>
      </c>
      <c r="E41">
        <f t="shared" si="9"/>
        <v>0</v>
      </c>
      <c r="G41">
        <f t="shared" si="10"/>
        <v>25</v>
      </c>
      <c r="H41">
        <v>1</v>
      </c>
      <c r="I41">
        <f t="shared" ca="1" si="11"/>
        <v>15</v>
      </c>
      <c r="J41">
        <f t="shared" ca="1" si="12"/>
        <v>40</v>
      </c>
    </row>
    <row r="42" spans="1:11">
      <c r="A42" t="s">
        <v>67</v>
      </c>
      <c r="B42" s="1" t="s">
        <v>36</v>
      </c>
      <c r="C42">
        <f t="shared" si="7"/>
        <v>60</v>
      </c>
      <c r="D42">
        <f t="shared" si="8"/>
        <v>3</v>
      </c>
      <c r="E42">
        <f t="shared" si="9"/>
        <v>0</v>
      </c>
      <c r="F42">
        <v>5</v>
      </c>
      <c r="G42">
        <f t="shared" si="10"/>
        <v>65</v>
      </c>
      <c r="H42">
        <v>1</v>
      </c>
      <c r="I42">
        <f t="shared" ca="1" si="11"/>
        <v>9</v>
      </c>
      <c r="J42">
        <f t="shared" ca="1" si="12"/>
        <v>74</v>
      </c>
    </row>
    <row r="43" spans="1:11">
      <c r="A43" t="s">
        <v>67</v>
      </c>
      <c r="B43" s="1" t="s">
        <v>160</v>
      </c>
      <c r="C43">
        <f t="shared" si="7"/>
        <v>60</v>
      </c>
      <c r="D43">
        <f t="shared" si="8"/>
        <v>3</v>
      </c>
      <c r="E43">
        <f t="shared" si="9"/>
        <v>0</v>
      </c>
      <c r="F43">
        <v>5</v>
      </c>
      <c r="G43">
        <f t="shared" si="10"/>
        <v>65</v>
      </c>
      <c r="H43">
        <v>1</v>
      </c>
      <c r="I43">
        <f t="shared" ca="1" si="11"/>
        <v>9</v>
      </c>
      <c r="J43">
        <f t="shared" ca="1" si="12"/>
        <v>74</v>
      </c>
    </row>
    <row r="44" spans="1:11">
      <c r="A44" t="s">
        <v>79</v>
      </c>
      <c r="B44" s="1" t="s">
        <v>343</v>
      </c>
      <c r="C44">
        <f t="shared" si="7"/>
        <v>30</v>
      </c>
      <c r="D44">
        <f t="shared" si="8"/>
        <v>5</v>
      </c>
      <c r="E44">
        <f t="shared" si="9"/>
        <v>0</v>
      </c>
      <c r="F44">
        <v>10</v>
      </c>
      <c r="G44">
        <f t="shared" si="10"/>
        <v>40</v>
      </c>
      <c r="H44">
        <v>1</v>
      </c>
      <c r="I44">
        <f t="shared" ca="1" si="11"/>
        <v>15</v>
      </c>
      <c r="J44">
        <f t="shared" ca="1" si="12"/>
        <v>55</v>
      </c>
    </row>
    <row r="45" spans="1:11">
      <c r="A45" t="s">
        <v>73</v>
      </c>
      <c r="B45" s="1" t="s">
        <v>216</v>
      </c>
      <c r="C45">
        <f t="shared" si="7"/>
        <v>0</v>
      </c>
      <c r="D45">
        <f t="shared" si="8"/>
        <v>0</v>
      </c>
      <c r="E45">
        <f t="shared" si="9"/>
        <v>0</v>
      </c>
      <c r="G45">
        <f t="shared" si="10"/>
        <v>0</v>
      </c>
      <c r="H45">
        <v>3</v>
      </c>
      <c r="I45">
        <f t="shared" ca="1" si="11"/>
        <v>0</v>
      </c>
      <c r="J45">
        <f t="shared" ca="1" si="12"/>
        <v>0</v>
      </c>
      <c r="K45" t="s">
        <v>519</v>
      </c>
    </row>
    <row r="46" spans="1:11">
      <c r="B46" s="1"/>
      <c r="C46">
        <f t="shared" si="7"/>
        <v>0</v>
      </c>
      <c r="D46">
        <f t="shared" si="8"/>
        <v>0</v>
      </c>
      <c r="E46">
        <f t="shared" si="9"/>
        <v>0</v>
      </c>
      <c r="G46">
        <f t="shared" si="10"/>
        <v>0</v>
      </c>
      <c r="I46">
        <f t="shared" ca="1" si="11"/>
        <v>0</v>
      </c>
      <c r="J46">
        <f t="shared" ca="1" si="12"/>
        <v>0</v>
      </c>
    </row>
    <row r="47" spans="1:11">
      <c r="B47" s="1"/>
      <c r="C47">
        <f t="shared" si="7"/>
        <v>0</v>
      </c>
      <c r="D47">
        <f t="shared" si="8"/>
        <v>0</v>
      </c>
      <c r="E47">
        <f t="shared" si="9"/>
        <v>0</v>
      </c>
      <c r="G47">
        <f t="shared" si="10"/>
        <v>0</v>
      </c>
      <c r="I47">
        <f t="shared" ca="1" si="11"/>
        <v>0</v>
      </c>
      <c r="J47">
        <f t="shared" ca="1" si="12"/>
        <v>0</v>
      </c>
    </row>
    <row r="48" spans="1:11">
      <c r="B48" s="1"/>
      <c r="C48">
        <f t="shared" si="7"/>
        <v>0</v>
      </c>
      <c r="D48">
        <f t="shared" si="8"/>
        <v>0</v>
      </c>
      <c r="E48">
        <f t="shared" si="9"/>
        <v>0</v>
      </c>
      <c r="G48">
        <f t="shared" si="10"/>
        <v>0</v>
      </c>
      <c r="I48">
        <f t="shared" ca="1" si="11"/>
        <v>0</v>
      </c>
      <c r="J48">
        <f t="shared" ca="1" si="12"/>
        <v>0</v>
      </c>
    </row>
    <row r="49" spans="2:10">
      <c r="B49" s="1"/>
      <c r="C49">
        <f t="shared" si="7"/>
        <v>0</v>
      </c>
      <c r="D49">
        <f t="shared" si="8"/>
        <v>0</v>
      </c>
      <c r="E49">
        <f t="shared" si="9"/>
        <v>0</v>
      </c>
      <c r="G49">
        <f t="shared" si="10"/>
        <v>0</v>
      </c>
      <c r="I49">
        <f t="shared" ca="1" si="11"/>
        <v>0</v>
      </c>
      <c r="J49">
        <f t="shared" ca="1" si="12"/>
        <v>0</v>
      </c>
    </row>
    <row r="50" spans="2:10">
      <c r="B50" s="1"/>
      <c r="C50">
        <f t="shared" si="7"/>
        <v>0</v>
      </c>
      <c r="D50">
        <f t="shared" si="8"/>
        <v>0</v>
      </c>
      <c r="E50">
        <f t="shared" si="9"/>
        <v>0</v>
      </c>
      <c r="G50">
        <f t="shared" si="10"/>
        <v>0</v>
      </c>
      <c r="I50">
        <f t="shared" ca="1" si="11"/>
        <v>0</v>
      </c>
      <c r="J50">
        <f t="shared" ca="1" si="12"/>
        <v>0</v>
      </c>
    </row>
    <row r="51" spans="2:10">
      <c r="B51" s="1"/>
      <c r="C51">
        <f t="shared" si="7"/>
        <v>0</v>
      </c>
      <c r="D51">
        <f t="shared" si="8"/>
        <v>0</v>
      </c>
      <c r="E51">
        <f t="shared" si="9"/>
        <v>0</v>
      </c>
      <c r="G51">
        <f t="shared" si="10"/>
        <v>0</v>
      </c>
      <c r="I51">
        <f t="shared" ca="1" si="11"/>
        <v>0</v>
      </c>
      <c r="J51">
        <f t="shared" ca="1" si="12"/>
        <v>0</v>
      </c>
    </row>
    <row r="52" spans="2:10">
      <c r="B52" s="1"/>
      <c r="C52">
        <f t="shared" si="7"/>
        <v>0</v>
      </c>
      <c r="D52">
        <f t="shared" si="8"/>
        <v>0</v>
      </c>
      <c r="E52">
        <f t="shared" si="9"/>
        <v>0</v>
      </c>
      <c r="G52">
        <f t="shared" si="10"/>
        <v>0</v>
      </c>
      <c r="I52">
        <f t="shared" ca="1" si="11"/>
        <v>0</v>
      </c>
      <c r="J52">
        <f t="shared" ca="1" si="12"/>
        <v>0</v>
      </c>
    </row>
    <row r="53" spans="2:10">
      <c r="B53" s="1"/>
      <c r="C53">
        <f t="shared" si="7"/>
        <v>0</v>
      </c>
      <c r="D53">
        <f t="shared" si="8"/>
        <v>0</v>
      </c>
      <c r="E53">
        <f t="shared" si="9"/>
        <v>0</v>
      </c>
      <c r="G53">
        <f t="shared" si="10"/>
        <v>0</v>
      </c>
      <c r="I53">
        <f t="shared" ca="1" si="11"/>
        <v>0</v>
      </c>
      <c r="J53">
        <f t="shared" ca="1" si="12"/>
        <v>0</v>
      </c>
    </row>
    <row r="54" spans="2:10">
      <c r="B54" s="1"/>
      <c r="C54">
        <f t="shared" si="7"/>
        <v>0</v>
      </c>
      <c r="D54">
        <f t="shared" si="8"/>
        <v>0</v>
      </c>
      <c r="E54">
        <f t="shared" si="9"/>
        <v>0</v>
      </c>
      <c r="G54">
        <f t="shared" si="10"/>
        <v>0</v>
      </c>
      <c r="I54">
        <f t="shared" ca="1" si="11"/>
        <v>0</v>
      </c>
      <c r="J54">
        <f t="shared" ca="1" si="12"/>
        <v>0</v>
      </c>
    </row>
    <row r="55" spans="2:10">
      <c r="B55" s="1"/>
      <c r="C55">
        <f t="shared" si="7"/>
        <v>0</v>
      </c>
      <c r="D55">
        <f t="shared" si="8"/>
        <v>0</v>
      </c>
      <c r="E55">
        <f t="shared" si="9"/>
        <v>0</v>
      </c>
      <c r="G55">
        <f t="shared" si="10"/>
        <v>0</v>
      </c>
      <c r="I55">
        <f t="shared" ca="1" si="11"/>
        <v>0</v>
      </c>
      <c r="J55">
        <f t="shared" ca="1" si="12"/>
        <v>0</v>
      </c>
    </row>
    <row r="56" spans="2:10">
      <c r="B56" s="1"/>
      <c r="C56">
        <f t="shared" si="7"/>
        <v>0</v>
      </c>
      <c r="D56">
        <f t="shared" si="8"/>
        <v>0</v>
      </c>
      <c r="E56">
        <f t="shared" si="9"/>
        <v>0</v>
      </c>
      <c r="G56">
        <f t="shared" si="10"/>
        <v>0</v>
      </c>
      <c r="I56">
        <f t="shared" ca="1" si="11"/>
        <v>0</v>
      </c>
      <c r="J56">
        <f t="shared" ca="1" si="12"/>
        <v>0</v>
      </c>
    </row>
    <row r="57" spans="2:10">
      <c r="B57" s="1"/>
      <c r="C57">
        <f t="shared" si="7"/>
        <v>0</v>
      </c>
      <c r="D57">
        <f t="shared" si="8"/>
        <v>0</v>
      </c>
      <c r="E57">
        <f t="shared" si="9"/>
        <v>0</v>
      </c>
      <c r="G57">
        <f t="shared" si="10"/>
        <v>0</v>
      </c>
      <c r="I57">
        <f t="shared" ca="1" si="11"/>
        <v>0</v>
      </c>
      <c r="J57">
        <f t="shared" ca="1" si="12"/>
        <v>0</v>
      </c>
    </row>
    <row r="58" spans="2:10">
      <c r="B58" s="1"/>
      <c r="C58">
        <f t="shared" si="7"/>
        <v>0</v>
      </c>
      <c r="D58">
        <f t="shared" si="8"/>
        <v>0</v>
      </c>
      <c r="E58">
        <f t="shared" si="9"/>
        <v>0</v>
      </c>
      <c r="G58">
        <f t="shared" si="10"/>
        <v>0</v>
      </c>
      <c r="I58">
        <f t="shared" ca="1" si="11"/>
        <v>0</v>
      </c>
      <c r="J58">
        <f t="shared" ca="1" si="12"/>
        <v>0</v>
      </c>
    </row>
    <row r="59" spans="2:10">
      <c r="B59" s="1"/>
      <c r="C59">
        <f t="shared" si="7"/>
        <v>0</v>
      </c>
      <c r="D59">
        <f t="shared" si="8"/>
        <v>0</v>
      </c>
      <c r="E59">
        <f t="shared" si="9"/>
        <v>0</v>
      </c>
      <c r="G59">
        <f t="shared" si="10"/>
        <v>0</v>
      </c>
      <c r="I59">
        <f t="shared" ca="1" si="11"/>
        <v>0</v>
      </c>
      <c r="J59">
        <f t="shared" ca="1" si="12"/>
        <v>0</v>
      </c>
    </row>
    <row r="60" spans="2:10">
      <c r="B60" s="1"/>
      <c r="C60">
        <f t="shared" si="7"/>
        <v>0</v>
      </c>
      <c r="D60">
        <f t="shared" si="8"/>
        <v>0</v>
      </c>
      <c r="E60">
        <f t="shared" si="9"/>
        <v>0</v>
      </c>
      <c r="G60">
        <f t="shared" si="10"/>
        <v>0</v>
      </c>
      <c r="I60">
        <f t="shared" ca="1" si="11"/>
        <v>0</v>
      </c>
      <c r="J60">
        <f t="shared" ca="1" si="12"/>
        <v>0</v>
      </c>
    </row>
    <row r="61" spans="2:10">
      <c r="B61" s="1"/>
      <c r="C61">
        <f t="shared" si="7"/>
        <v>0</v>
      </c>
      <c r="D61">
        <f t="shared" si="8"/>
        <v>0</v>
      </c>
      <c r="E61">
        <f t="shared" si="9"/>
        <v>0</v>
      </c>
      <c r="G61">
        <f t="shared" si="10"/>
        <v>0</v>
      </c>
      <c r="I61">
        <f t="shared" ca="1" si="11"/>
        <v>0</v>
      </c>
      <c r="J61">
        <f t="shared" ca="1" si="12"/>
        <v>0</v>
      </c>
    </row>
    <row r="62" spans="2:10">
      <c r="B62" s="1"/>
      <c r="C62">
        <f t="shared" si="7"/>
        <v>0</v>
      </c>
      <c r="D62">
        <f t="shared" si="8"/>
        <v>0</v>
      </c>
      <c r="E62">
        <f t="shared" si="9"/>
        <v>0</v>
      </c>
      <c r="G62">
        <f t="shared" si="10"/>
        <v>0</v>
      </c>
      <c r="I62">
        <f t="shared" ca="1" si="11"/>
        <v>0</v>
      </c>
      <c r="J62">
        <f t="shared" ca="1" si="12"/>
        <v>0</v>
      </c>
    </row>
    <row r="63" spans="2:10">
      <c r="B63" s="1"/>
      <c r="C63">
        <f t="shared" si="7"/>
        <v>0</v>
      </c>
      <c r="D63">
        <f t="shared" si="8"/>
        <v>0</v>
      </c>
      <c r="E63">
        <f t="shared" si="9"/>
        <v>0</v>
      </c>
      <c r="G63">
        <f t="shared" si="10"/>
        <v>0</v>
      </c>
      <c r="I63">
        <f t="shared" ca="1" si="11"/>
        <v>0</v>
      </c>
      <c r="J63">
        <f t="shared" ca="1" si="12"/>
        <v>0</v>
      </c>
    </row>
    <row r="64" spans="2:10">
      <c r="B64" s="1"/>
      <c r="C64">
        <f t="shared" si="7"/>
        <v>0</v>
      </c>
      <c r="D64">
        <f t="shared" si="8"/>
        <v>0</v>
      </c>
      <c r="E64">
        <f t="shared" si="9"/>
        <v>0</v>
      </c>
      <c r="G64">
        <f t="shared" si="10"/>
        <v>0</v>
      </c>
      <c r="I64">
        <f t="shared" ca="1" si="11"/>
        <v>0</v>
      </c>
      <c r="J64">
        <f t="shared" ca="1" si="12"/>
        <v>0</v>
      </c>
    </row>
    <row r="66" spans="1:5">
      <c r="A66" t="s">
        <v>40</v>
      </c>
    </row>
    <row r="67" spans="1:5">
      <c r="A67" t="s">
        <v>22</v>
      </c>
      <c r="B67" t="s">
        <v>0</v>
      </c>
      <c r="C67" t="s">
        <v>23</v>
      </c>
      <c r="D67" t="s">
        <v>25</v>
      </c>
      <c r="E67" t="s">
        <v>29</v>
      </c>
    </row>
    <row r="68" spans="1:5">
      <c r="A68" t="s">
        <v>55</v>
      </c>
      <c r="B68" s="1" t="s">
        <v>41</v>
      </c>
      <c r="C68">
        <f t="shared" ref="C68:C84" si="13">IF(B68&lt;&gt;"",INDEX(SkillTable,MATCH(B68,SkillList,0),3),0)</f>
        <v>0</v>
      </c>
      <c r="D68">
        <f t="shared" ref="D68:D84" si="14">IF(ISNA(HLOOKUP(IQ,StatBonus,2)),0,HLOOKUP(IQ,StatBonus,2))</f>
        <v>0</v>
      </c>
      <c r="E68">
        <f>C68+D68</f>
        <v>0</v>
      </c>
    </row>
    <row r="69" spans="1:5">
      <c r="A69" t="s">
        <v>70</v>
      </c>
      <c r="B69" s="1" t="s">
        <v>42</v>
      </c>
      <c r="C69">
        <f t="shared" si="13"/>
        <v>0</v>
      </c>
      <c r="D69">
        <f t="shared" si="14"/>
        <v>0</v>
      </c>
      <c r="E69">
        <f t="shared" ref="E69:E84" si="15">C69+D69</f>
        <v>0</v>
      </c>
    </row>
    <row r="70" spans="1:5">
      <c r="A70" t="s">
        <v>81</v>
      </c>
      <c r="B70" s="1" t="s">
        <v>298</v>
      </c>
      <c r="C70">
        <f t="shared" si="13"/>
        <v>0</v>
      </c>
      <c r="D70">
        <f t="shared" si="14"/>
        <v>0</v>
      </c>
      <c r="E70">
        <f t="shared" si="15"/>
        <v>0</v>
      </c>
    </row>
    <row r="71" spans="1:5">
      <c r="A71" t="s">
        <v>81</v>
      </c>
      <c r="B71" s="1" t="s">
        <v>43</v>
      </c>
      <c r="C71">
        <f t="shared" si="13"/>
        <v>0</v>
      </c>
      <c r="D71">
        <f t="shared" si="14"/>
        <v>0</v>
      </c>
      <c r="E71">
        <f t="shared" si="15"/>
        <v>0</v>
      </c>
    </row>
    <row r="72" spans="1:5">
      <c r="A72" t="s">
        <v>70</v>
      </c>
      <c r="B72" s="1" t="s">
        <v>186</v>
      </c>
      <c r="C72">
        <f t="shared" si="13"/>
        <v>0</v>
      </c>
      <c r="D72">
        <f t="shared" si="14"/>
        <v>0</v>
      </c>
      <c r="E72">
        <f t="shared" si="15"/>
        <v>0</v>
      </c>
    </row>
    <row r="73" spans="1:5">
      <c r="B73" s="1"/>
      <c r="C73">
        <f t="shared" si="13"/>
        <v>0</v>
      </c>
      <c r="D73">
        <f t="shared" si="14"/>
        <v>0</v>
      </c>
      <c r="E73">
        <f t="shared" si="15"/>
        <v>0</v>
      </c>
    </row>
    <row r="74" spans="1:5">
      <c r="B74" s="1"/>
      <c r="C74">
        <f t="shared" si="13"/>
        <v>0</v>
      </c>
      <c r="D74">
        <f t="shared" si="14"/>
        <v>0</v>
      </c>
      <c r="E74">
        <f t="shared" si="15"/>
        <v>0</v>
      </c>
    </row>
    <row r="75" spans="1:5">
      <c r="B75" s="1"/>
      <c r="C75">
        <f t="shared" si="13"/>
        <v>0</v>
      </c>
      <c r="D75">
        <f t="shared" si="14"/>
        <v>0</v>
      </c>
      <c r="E75">
        <f t="shared" si="15"/>
        <v>0</v>
      </c>
    </row>
    <row r="76" spans="1:5">
      <c r="B76" s="1"/>
      <c r="C76">
        <f t="shared" si="13"/>
        <v>0</v>
      </c>
      <c r="D76">
        <f t="shared" si="14"/>
        <v>0</v>
      </c>
      <c r="E76">
        <f t="shared" si="15"/>
        <v>0</v>
      </c>
    </row>
    <row r="77" spans="1:5">
      <c r="B77" s="1"/>
      <c r="C77">
        <f t="shared" si="13"/>
        <v>0</v>
      </c>
      <c r="D77">
        <f t="shared" si="14"/>
        <v>0</v>
      </c>
      <c r="E77">
        <f t="shared" si="15"/>
        <v>0</v>
      </c>
    </row>
    <row r="78" spans="1:5">
      <c r="B78" s="1"/>
      <c r="C78">
        <f t="shared" si="13"/>
        <v>0</v>
      </c>
      <c r="D78">
        <f t="shared" si="14"/>
        <v>0</v>
      </c>
      <c r="E78">
        <f t="shared" si="15"/>
        <v>0</v>
      </c>
    </row>
    <row r="79" spans="1:5">
      <c r="B79" s="1"/>
      <c r="C79">
        <f t="shared" si="13"/>
        <v>0</v>
      </c>
      <c r="D79">
        <f t="shared" si="14"/>
        <v>0</v>
      </c>
      <c r="E79">
        <f t="shared" si="15"/>
        <v>0</v>
      </c>
    </row>
    <row r="80" spans="1:5">
      <c r="B80" s="1"/>
      <c r="C80">
        <f t="shared" si="13"/>
        <v>0</v>
      </c>
      <c r="D80">
        <f t="shared" si="14"/>
        <v>0</v>
      </c>
      <c r="E80">
        <f t="shared" si="15"/>
        <v>0</v>
      </c>
    </row>
    <row r="81" spans="2:5">
      <c r="B81" s="1"/>
      <c r="C81">
        <f t="shared" si="13"/>
        <v>0</v>
      </c>
      <c r="D81">
        <f t="shared" si="14"/>
        <v>0</v>
      </c>
      <c r="E81">
        <f t="shared" si="15"/>
        <v>0</v>
      </c>
    </row>
    <row r="82" spans="2:5">
      <c r="B82" s="1"/>
      <c r="C82">
        <f t="shared" si="13"/>
        <v>0</v>
      </c>
      <c r="D82">
        <f t="shared" si="14"/>
        <v>0</v>
      </c>
      <c r="E82">
        <f t="shared" si="15"/>
        <v>0</v>
      </c>
    </row>
    <row r="83" spans="2:5">
      <c r="B83" s="1"/>
      <c r="C83">
        <f t="shared" si="13"/>
        <v>0</v>
      </c>
      <c r="D83">
        <f t="shared" si="14"/>
        <v>0</v>
      </c>
      <c r="E83">
        <f t="shared" si="15"/>
        <v>0</v>
      </c>
    </row>
    <row r="84" spans="2:5">
      <c r="B84" s="1"/>
      <c r="C84">
        <f t="shared" si="13"/>
        <v>0</v>
      </c>
      <c r="D84">
        <f t="shared" si="14"/>
        <v>0</v>
      </c>
      <c r="E84">
        <f t="shared" si="15"/>
        <v>0</v>
      </c>
    </row>
  </sheetData>
  <dataValidations count="2">
    <dataValidation type="list" allowBlank="1" showInputMessage="1" showErrorMessage="1" sqref="A39:A64 A3:A35 A68:A84">
      <formula1>Categories</formula1>
    </dataValidation>
    <dataValidation type="list" allowBlank="1" showInputMessage="1" showErrorMessage="1" sqref="B3:B35 B39:B64 B68:B84">
      <formula1>INDIRECT($A3)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0"/>
  <sheetViews>
    <sheetView topLeftCell="F1" workbookViewId="0">
      <selection activeCell="BA50" sqref="BA50"/>
    </sheetView>
  </sheetViews>
  <sheetFormatPr baseColWidth="10" defaultRowHeight="15" x14ac:dyDescent="0"/>
  <cols>
    <col min="1" max="1" width="18.83203125" bestFit="1" customWidth="1"/>
    <col min="2" max="2" width="30.83203125" bestFit="1" customWidth="1"/>
    <col min="6" max="6" width="18.83203125" bestFit="1" customWidth="1"/>
    <col min="8" max="8" width="18.6640625" bestFit="1" customWidth="1"/>
    <col min="9" max="16" width="11" customWidth="1"/>
    <col min="17" max="19" width="12" customWidth="1"/>
    <col min="20" max="20" width="13.33203125" bestFit="1" customWidth="1"/>
    <col min="21" max="21" width="14.1640625" bestFit="1" customWidth="1"/>
    <col min="22" max="23" width="12" customWidth="1"/>
    <col min="24" max="24" width="10.33203125" bestFit="1" customWidth="1"/>
    <col min="25" max="25" width="16" bestFit="1" customWidth="1"/>
    <col min="26" max="26" width="10.5" bestFit="1" customWidth="1"/>
    <col min="27" max="27" width="12.83203125" bestFit="1" customWidth="1"/>
    <col min="28" max="28" width="15.1640625" bestFit="1" customWidth="1"/>
    <col min="29" max="29" width="14.5" bestFit="1" customWidth="1"/>
    <col min="30" max="30" width="7.5" bestFit="1" customWidth="1"/>
  </cols>
  <sheetData>
    <row r="1" spans="1:23">
      <c r="A1" t="s">
        <v>22</v>
      </c>
      <c r="B1" t="s">
        <v>44</v>
      </c>
      <c r="C1" t="s">
        <v>23</v>
      </c>
      <c r="D1" t="s">
        <v>10</v>
      </c>
      <c r="F1" t="s">
        <v>22</v>
      </c>
      <c r="H1" t="s">
        <v>326</v>
      </c>
      <c r="I1" t="s">
        <v>327</v>
      </c>
      <c r="J1" t="s">
        <v>328</v>
      </c>
      <c r="K1" t="s">
        <v>329</v>
      </c>
      <c r="L1" t="s">
        <v>330</v>
      </c>
      <c r="M1" t="s">
        <v>331</v>
      </c>
      <c r="N1" t="s">
        <v>332</v>
      </c>
      <c r="O1" t="s">
        <v>333</v>
      </c>
      <c r="P1" t="s">
        <v>334</v>
      </c>
      <c r="Q1" t="s">
        <v>335</v>
      </c>
      <c r="R1" t="s">
        <v>336</v>
      </c>
      <c r="S1" t="s">
        <v>337</v>
      </c>
      <c r="T1" t="s">
        <v>338</v>
      </c>
      <c r="U1" t="s">
        <v>339</v>
      </c>
      <c r="V1" t="s">
        <v>340</v>
      </c>
      <c r="W1" t="s">
        <v>341</v>
      </c>
    </row>
    <row r="2" spans="1:23">
      <c r="A2" t="s">
        <v>45</v>
      </c>
      <c r="B2" t="s">
        <v>46</v>
      </c>
      <c r="C2">
        <v>30</v>
      </c>
      <c r="D2">
        <v>4</v>
      </c>
      <c r="F2" t="s">
        <v>45</v>
      </c>
      <c r="I2">
        <v>16</v>
      </c>
      <c r="J2">
        <v>17</v>
      </c>
      <c r="K2">
        <v>18</v>
      </c>
      <c r="L2">
        <v>19</v>
      </c>
      <c r="M2">
        <v>20</v>
      </c>
      <c r="N2">
        <v>21</v>
      </c>
      <c r="O2">
        <v>22</v>
      </c>
      <c r="P2">
        <v>23</v>
      </c>
      <c r="Q2">
        <v>24</v>
      </c>
      <c r="R2">
        <v>25</v>
      </c>
      <c r="S2">
        <v>26</v>
      </c>
      <c r="T2">
        <v>27</v>
      </c>
      <c r="U2">
        <v>28</v>
      </c>
      <c r="V2">
        <v>29</v>
      </c>
      <c r="W2">
        <v>30</v>
      </c>
    </row>
    <row r="3" spans="1:23">
      <c r="A3" t="s">
        <v>45</v>
      </c>
      <c r="B3" t="s">
        <v>47</v>
      </c>
      <c r="C3">
        <v>25</v>
      </c>
      <c r="D3">
        <v>5</v>
      </c>
      <c r="F3" t="s">
        <v>48</v>
      </c>
      <c r="H3" t="s">
        <v>13</v>
      </c>
      <c r="I3">
        <v>2</v>
      </c>
      <c r="J3">
        <v>3</v>
      </c>
      <c r="K3">
        <v>4</v>
      </c>
      <c r="L3">
        <v>5</v>
      </c>
      <c r="M3">
        <v>6</v>
      </c>
      <c r="N3">
        <v>7</v>
      </c>
      <c r="O3">
        <v>8</v>
      </c>
      <c r="P3">
        <v>9</v>
      </c>
      <c r="Q3">
        <v>10</v>
      </c>
      <c r="R3">
        <v>11</v>
      </c>
      <c r="S3">
        <v>12</v>
      </c>
      <c r="T3">
        <v>13</v>
      </c>
      <c r="U3">
        <v>14</v>
      </c>
      <c r="V3">
        <v>15</v>
      </c>
      <c r="W3">
        <v>16</v>
      </c>
    </row>
    <row r="4" spans="1:23">
      <c r="A4" t="s">
        <v>45</v>
      </c>
      <c r="B4" t="s">
        <v>49</v>
      </c>
      <c r="C4">
        <v>25</v>
      </c>
      <c r="D4">
        <v>5</v>
      </c>
      <c r="F4" t="s">
        <v>50</v>
      </c>
      <c r="H4" t="s">
        <v>51</v>
      </c>
      <c r="I4">
        <v>1</v>
      </c>
      <c r="J4">
        <v>1</v>
      </c>
      <c r="K4">
        <v>2</v>
      </c>
      <c r="L4">
        <v>2</v>
      </c>
      <c r="M4">
        <v>3</v>
      </c>
      <c r="N4">
        <v>3</v>
      </c>
      <c r="O4">
        <v>4</v>
      </c>
      <c r="P4">
        <v>4</v>
      </c>
      <c r="Q4">
        <v>5</v>
      </c>
      <c r="R4">
        <v>5</v>
      </c>
      <c r="S4">
        <v>6</v>
      </c>
      <c r="T4">
        <v>6</v>
      </c>
      <c r="U4">
        <v>7</v>
      </c>
      <c r="V4">
        <v>7</v>
      </c>
      <c r="W4">
        <v>8</v>
      </c>
    </row>
    <row r="5" spans="1:23">
      <c r="A5" t="s">
        <v>45</v>
      </c>
      <c r="B5" t="s">
        <v>38</v>
      </c>
      <c r="C5">
        <v>30</v>
      </c>
      <c r="D5">
        <v>5</v>
      </c>
      <c r="F5" t="s">
        <v>52</v>
      </c>
      <c r="H5" t="s">
        <v>53</v>
      </c>
      <c r="I5">
        <v>1</v>
      </c>
      <c r="J5">
        <v>1</v>
      </c>
      <c r="K5">
        <v>2</v>
      </c>
      <c r="L5">
        <v>2</v>
      </c>
      <c r="M5">
        <v>3</v>
      </c>
      <c r="N5">
        <v>4</v>
      </c>
      <c r="O5">
        <v>5</v>
      </c>
      <c r="P5">
        <v>6</v>
      </c>
      <c r="Q5">
        <v>7</v>
      </c>
      <c r="R5">
        <v>8</v>
      </c>
      <c r="S5">
        <v>9</v>
      </c>
      <c r="T5">
        <v>10</v>
      </c>
      <c r="U5">
        <v>11</v>
      </c>
      <c r="V5">
        <v>12</v>
      </c>
      <c r="W5">
        <v>13</v>
      </c>
    </row>
    <row r="6" spans="1:23">
      <c r="A6" t="s">
        <v>45</v>
      </c>
      <c r="B6" t="s">
        <v>54</v>
      </c>
      <c r="C6">
        <v>88</v>
      </c>
      <c r="D6">
        <v>1</v>
      </c>
      <c r="F6" t="s">
        <v>55</v>
      </c>
      <c r="H6" t="s">
        <v>56</v>
      </c>
      <c r="I6">
        <v>40</v>
      </c>
      <c r="J6">
        <v>45</v>
      </c>
      <c r="K6">
        <v>50</v>
      </c>
      <c r="L6">
        <v>55</v>
      </c>
      <c r="M6">
        <v>60</v>
      </c>
      <c r="N6">
        <v>65</v>
      </c>
      <c r="O6">
        <v>70</v>
      </c>
      <c r="P6">
        <v>75</v>
      </c>
      <c r="Q6">
        <v>80</v>
      </c>
      <c r="R6">
        <v>84</v>
      </c>
      <c r="S6">
        <v>88</v>
      </c>
      <c r="T6">
        <v>92</v>
      </c>
      <c r="U6">
        <v>94</v>
      </c>
      <c r="V6">
        <v>96</v>
      </c>
      <c r="W6">
        <v>97</v>
      </c>
    </row>
    <row r="7" spans="1:23">
      <c r="A7" t="s">
        <v>45</v>
      </c>
      <c r="B7" t="s">
        <v>57</v>
      </c>
      <c r="C7">
        <v>50</v>
      </c>
      <c r="D7">
        <v>3</v>
      </c>
      <c r="F7" t="s">
        <v>58</v>
      </c>
      <c r="H7" t="s">
        <v>59</v>
      </c>
      <c r="I7">
        <v>1</v>
      </c>
      <c r="J7">
        <v>2</v>
      </c>
      <c r="K7">
        <v>3</v>
      </c>
      <c r="L7">
        <v>4</v>
      </c>
      <c r="M7">
        <v>5</v>
      </c>
      <c r="N7">
        <v>6</v>
      </c>
      <c r="O7">
        <v>7</v>
      </c>
      <c r="P7">
        <v>8</v>
      </c>
      <c r="Q7">
        <v>9</v>
      </c>
      <c r="R7">
        <v>10</v>
      </c>
      <c r="S7">
        <v>11</v>
      </c>
      <c r="T7">
        <v>12</v>
      </c>
      <c r="U7">
        <v>13</v>
      </c>
      <c r="V7">
        <v>14</v>
      </c>
      <c r="W7">
        <v>15</v>
      </c>
    </row>
    <row r="8" spans="1:23">
      <c r="A8" t="s">
        <v>45</v>
      </c>
      <c r="B8" t="s">
        <v>60</v>
      </c>
      <c r="C8">
        <v>30</v>
      </c>
      <c r="D8">
        <v>5</v>
      </c>
      <c r="F8" t="s">
        <v>61</v>
      </c>
      <c r="H8" t="s">
        <v>62</v>
      </c>
      <c r="I8">
        <v>1</v>
      </c>
      <c r="J8">
        <v>1</v>
      </c>
      <c r="K8">
        <v>2</v>
      </c>
      <c r="L8">
        <v>2</v>
      </c>
      <c r="M8">
        <v>3</v>
      </c>
      <c r="N8">
        <v>3</v>
      </c>
      <c r="O8">
        <v>4</v>
      </c>
      <c r="P8">
        <v>4</v>
      </c>
      <c r="Q8">
        <v>5</v>
      </c>
      <c r="R8">
        <v>5</v>
      </c>
      <c r="S8">
        <v>6</v>
      </c>
      <c r="T8">
        <v>6</v>
      </c>
      <c r="U8">
        <v>7</v>
      </c>
      <c r="V8">
        <v>7</v>
      </c>
      <c r="W8">
        <v>8</v>
      </c>
    </row>
    <row r="9" spans="1:23">
      <c r="A9" t="s">
        <v>45</v>
      </c>
      <c r="B9" t="s">
        <v>63</v>
      </c>
      <c r="C9">
        <v>40</v>
      </c>
      <c r="D9">
        <v>5</v>
      </c>
      <c r="F9" t="s">
        <v>64</v>
      </c>
      <c r="H9" t="s">
        <v>65</v>
      </c>
      <c r="I9">
        <v>1</v>
      </c>
      <c r="J9">
        <v>1</v>
      </c>
      <c r="K9">
        <v>2</v>
      </c>
      <c r="L9">
        <v>2</v>
      </c>
      <c r="M9">
        <v>3</v>
      </c>
      <c r="N9">
        <v>3</v>
      </c>
      <c r="O9">
        <v>4</v>
      </c>
      <c r="P9">
        <v>4</v>
      </c>
      <c r="Q9">
        <v>5</v>
      </c>
      <c r="R9">
        <v>5</v>
      </c>
      <c r="S9">
        <v>6</v>
      </c>
      <c r="T9">
        <v>6</v>
      </c>
      <c r="U9">
        <v>7</v>
      </c>
      <c r="V9">
        <v>7</v>
      </c>
      <c r="W9">
        <v>8</v>
      </c>
    </row>
    <row r="10" spans="1:23">
      <c r="A10" t="s">
        <v>45</v>
      </c>
      <c r="B10" t="s">
        <v>66</v>
      </c>
      <c r="C10">
        <v>30</v>
      </c>
      <c r="D10">
        <v>5</v>
      </c>
      <c r="F10" t="s">
        <v>67</v>
      </c>
      <c r="H10" t="s">
        <v>68</v>
      </c>
      <c r="I10">
        <v>4</v>
      </c>
      <c r="J10">
        <v>5</v>
      </c>
      <c r="K10">
        <v>6</v>
      </c>
      <c r="L10">
        <v>8</v>
      </c>
      <c r="M10">
        <v>10</v>
      </c>
      <c r="N10">
        <v>12</v>
      </c>
      <c r="O10">
        <v>14</v>
      </c>
      <c r="P10">
        <v>16</v>
      </c>
      <c r="Q10">
        <v>18</v>
      </c>
      <c r="R10">
        <v>20</v>
      </c>
      <c r="S10">
        <v>22</v>
      </c>
      <c r="T10">
        <v>24</v>
      </c>
      <c r="U10">
        <v>26</v>
      </c>
      <c r="V10">
        <v>28</v>
      </c>
      <c r="W10">
        <v>30</v>
      </c>
    </row>
    <row r="11" spans="1:23">
      <c r="A11" t="s">
        <v>45</v>
      </c>
      <c r="B11" t="s">
        <v>69</v>
      </c>
      <c r="C11">
        <v>30</v>
      </c>
      <c r="D11">
        <v>5</v>
      </c>
      <c r="F11" t="s">
        <v>70</v>
      </c>
      <c r="H11" t="s">
        <v>71</v>
      </c>
      <c r="I11">
        <v>1</v>
      </c>
      <c r="J11">
        <v>1</v>
      </c>
      <c r="K11">
        <v>2</v>
      </c>
      <c r="L11">
        <v>2</v>
      </c>
      <c r="M11">
        <v>3</v>
      </c>
      <c r="N11">
        <v>3</v>
      </c>
      <c r="O11">
        <v>4</v>
      </c>
      <c r="P11">
        <v>4</v>
      </c>
      <c r="Q11">
        <v>5</v>
      </c>
      <c r="R11">
        <v>5</v>
      </c>
      <c r="S11">
        <v>6</v>
      </c>
      <c r="T11">
        <v>6</v>
      </c>
      <c r="U11">
        <v>7</v>
      </c>
      <c r="V11">
        <v>7</v>
      </c>
      <c r="W11">
        <v>8</v>
      </c>
    </row>
    <row r="12" spans="1:23">
      <c r="A12" t="s">
        <v>45</v>
      </c>
      <c r="B12" t="s">
        <v>72</v>
      </c>
      <c r="C12">
        <v>30</v>
      </c>
      <c r="D12">
        <v>5</v>
      </c>
      <c r="F12" t="s">
        <v>73</v>
      </c>
      <c r="H12" t="s">
        <v>74</v>
      </c>
      <c r="I12">
        <v>30</v>
      </c>
      <c r="J12">
        <v>35</v>
      </c>
      <c r="K12">
        <v>40</v>
      </c>
      <c r="L12">
        <v>45</v>
      </c>
      <c r="M12">
        <v>50</v>
      </c>
      <c r="N12">
        <v>55</v>
      </c>
      <c r="O12">
        <v>60</v>
      </c>
      <c r="P12">
        <v>65</v>
      </c>
      <c r="Q12">
        <v>70</v>
      </c>
      <c r="R12">
        <v>75</v>
      </c>
      <c r="S12">
        <v>80</v>
      </c>
      <c r="T12">
        <v>83</v>
      </c>
      <c r="U12">
        <v>86</v>
      </c>
      <c r="V12">
        <v>90</v>
      </c>
      <c r="W12">
        <v>92</v>
      </c>
    </row>
    <row r="13" spans="1:23">
      <c r="A13" t="s">
        <v>45</v>
      </c>
      <c r="B13" t="s">
        <v>75</v>
      </c>
      <c r="C13">
        <v>30</v>
      </c>
      <c r="D13">
        <v>5</v>
      </c>
      <c r="F13" t="s">
        <v>30</v>
      </c>
    </row>
    <row r="14" spans="1:23">
      <c r="A14" t="s">
        <v>45</v>
      </c>
      <c r="B14" t="s">
        <v>76</v>
      </c>
      <c r="C14">
        <v>45</v>
      </c>
      <c r="D14">
        <v>5</v>
      </c>
      <c r="F14" t="s">
        <v>77</v>
      </c>
    </row>
    <row r="15" spans="1:23">
      <c r="A15" t="s">
        <v>45</v>
      </c>
      <c r="B15" t="s">
        <v>78</v>
      </c>
      <c r="C15">
        <v>30</v>
      </c>
      <c r="D15">
        <v>5</v>
      </c>
      <c r="F15" t="s">
        <v>237</v>
      </c>
      <c r="H15" t="s">
        <v>345</v>
      </c>
      <c r="I15" t="s">
        <v>375</v>
      </c>
      <c r="J15" t="s">
        <v>376</v>
      </c>
      <c r="K15" t="s">
        <v>377</v>
      </c>
      <c r="L15" t="s">
        <v>378</v>
      </c>
      <c r="M15" t="s">
        <v>379</v>
      </c>
      <c r="N15" t="s">
        <v>380</v>
      </c>
      <c r="O15" t="s">
        <v>381</v>
      </c>
      <c r="P15" t="s">
        <v>382</v>
      </c>
      <c r="Q15" t="s">
        <v>383</v>
      </c>
      <c r="R15" t="s">
        <v>384</v>
      </c>
      <c r="S15" t="s">
        <v>385</v>
      </c>
      <c r="T15" t="s">
        <v>386</v>
      </c>
      <c r="U15" t="s">
        <v>387</v>
      </c>
      <c r="V15" t="s">
        <v>388</v>
      </c>
      <c r="W15" t="s">
        <v>389</v>
      </c>
    </row>
    <row r="16" spans="1:23">
      <c r="A16" t="s">
        <v>45</v>
      </c>
      <c r="B16" t="s">
        <v>80</v>
      </c>
      <c r="C16">
        <v>25</v>
      </c>
      <c r="D16">
        <v>5</v>
      </c>
      <c r="F16" t="s">
        <v>79</v>
      </c>
      <c r="H16" t="s">
        <v>374</v>
      </c>
      <c r="I16">
        <v>0</v>
      </c>
      <c r="J16">
        <v>3001</v>
      </c>
      <c r="K16">
        <v>5001</v>
      </c>
      <c r="L16">
        <v>10001</v>
      </c>
      <c r="M16">
        <v>20001</v>
      </c>
      <c r="N16">
        <v>30001</v>
      </c>
      <c r="O16">
        <v>50001</v>
      </c>
      <c r="P16">
        <v>80001</v>
      </c>
      <c r="Q16">
        <v>120001</v>
      </c>
      <c r="R16">
        <v>170001</v>
      </c>
      <c r="S16">
        <v>230001</v>
      </c>
      <c r="T16">
        <v>300001</v>
      </c>
      <c r="U16">
        <v>380001</v>
      </c>
      <c r="V16">
        <v>470001</v>
      </c>
      <c r="W16">
        <v>600001</v>
      </c>
    </row>
    <row r="17" spans="1:23">
      <c r="A17" t="s">
        <v>45</v>
      </c>
      <c r="B17" t="s">
        <v>82</v>
      </c>
      <c r="C17">
        <v>35</v>
      </c>
      <c r="D17">
        <v>5</v>
      </c>
      <c r="F17" t="s">
        <v>81</v>
      </c>
      <c r="H17" t="s">
        <v>357</v>
      </c>
      <c r="I17">
        <v>0</v>
      </c>
      <c r="J17">
        <v>1926</v>
      </c>
      <c r="K17">
        <v>3851</v>
      </c>
      <c r="L17">
        <v>7451</v>
      </c>
      <c r="M17">
        <v>14901</v>
      </c>
      <c r="N17">
        <v>21001</v>
      </c>
      <c r="O17">
        <v>31001</v>
      </c>
      <c r="P17">
        <v>41601</v>
      </c>
      <c r="Q17">
        <v>53001</v>
      </c>
      <c r="R17">
        <v>73001</v>
      </c>
      <c r="S17">
        <v>103501</v>
      </c>
      <c r="T17">
        <v>139001</v>
      </c>
      <c r="U17">
        <v>189001</v>
      </c>
      <c r="V17">
        <v>239001</v>
      </c>
      <c r="W17">
        <v>289001</v>
      </c>
    </row>
    <row r="18" spans="1:23">
      <c r="A18" t="s">
        <v>45</v>
      </c>
      <c r="B18" t="s">
        <v>84</v>
      </c>
      <c r="C18">
        <v>30</v>
      </c>
      <c r="D18">
        <v>5</v>
      </c>
      <c r="F18" t="s">
        <v>83</v>
      </c>
      <c r="H18" t="s">
        <v>348</v>
      </c>
      <c r="I18">
        <v>0</v>
      </c>
      <c r="J18">
        <v>2051</v>
      </c>
      <c r="K18">
        <v>4101</v>
      </c>
      <c r="L18">
        <v>8251</v>
      </c>
      <c r="M18">
        <v>16501</v>
      </c>
      <c r="N18">
        <v>24601</v>
      </c>
      <c r="O18">
        <v>34701</v>
      </c>
      <c r="P18">
        <v>49801</v>
      </c>
      <c r="Q18">
        <v>69901</v>
      </c>
      <c r="R18">
        <v>95001</v>
      </c>
      <c r="S18">
        <v>130101</v>
      </c>
      <c r="T18">
        <v>180201</v>
      </c>
      <c r="U18">
        <v>230301</v>
      </c>
      <c r="V18">
        <v>280401</v>
      </c>
      <c r="W18">
        <v>340501</v>
      </c>
    </row>
    <row r="19" spans="1:23">
      <c r="A19" t="s">
        <v>45</v>
      </c>
      <c r="B19" t="s">
        <v>85</v>
      </c>
      <c r="C19">
        <v>25</v>
      </c>
      <c r="D19">
        <v>5</v>
      </c>
      <c r="H19" t="s">
        <v>351</v>
      </c>
      <c r="I19">
        <v>0</v>
      </c>
      <c r="J19">
        <v>1876</v>
      </c>
      <c r="K19">
        <v>3751</v>
      </c>
      <c r="L19">
        <v>7251</v>
      </c>
      <c r="M19">
        <v>14101</v>
      </c>
      <c r="N19">
        <v>21201</v>
      </c>
      <c r="O19">
        <v>31201</v>
      </c>
      <c r="P19">
        <v>41201</v>
      </c>
      <c r="Q19">
        <v>51201</v>
      </c>
      <c r="R19">
        <v>71201</v>
      </c>
      <c r="S19">
        <v>101501</v>
      </c>
      <c r="T19">
        <v>136501</v>
      </c>
      <c r="U19">
        <v>186501</v>
      </c>
      <c r="V19">
        <v>236507</v>
      </c>
      <c r="W19">
        <v>286501</v>
      </c>
    </row>
    <row r="20" spans="1:23">
      <c r="A20" t="s">
        <v>48</v>
      </c>
      <c r="B20" t="s">
        <v>86</v>
      </c>
      <c r="C20">
        <v>50</v>
      </c>
      <c r="D20">
        <v>5</v>
      </c>
      <c r="H20" t="s">
        <v>391</v>
      </c>
      <c r="I20">
        <v>0</v>
      </c>
      <c r="J20">
        <v>2151</v>
      </c>
      <c r="K20">
        <v>4301</v>
      </c>
      <c r="L20">
        <v>8401</v>
      </c>
      <c r="M20">
        <v>17501</v>
      </c>
      <c r="N20">
        <v>5601</v>
      </c>
      <c r="O20">
        <v>35701</v>
      </c>
      <c r="P20">
        <v>52801</v>
      </c>
      <c r="Q20">
        <v>72901</v>
      </c>
      <c r="R20">
        <v>98501</v>
      </c>
      <c r="S20">
        <v>132501</v>
      </c>
      <c r="T20">
        <v>183501</v>
      </c>
      <c r="U20">
        <v>235001</v>
      </c>
      <c r="V20">
        <v>285001</v>
      </c>
      <c r="W20">
        <v>345001</v>
      </c>
    </row>
    <row r="21" spans="1:23">
      <c r="A21" t="s">
        <v>48</v>
      </c>
      <c r="B21" t="s">
        <v>87</v>
      </c>
      <c r="C21">
        <v>20</v>
      </c>
      <c r="D21">
        <v>5</v>
      </c>
      <c r="H21" t="s">
        <v>370</v>
      </c>
      <c r="I21">
        <v>0</v>
      </c>
      <c r="J21">
        <v>2101</v>
      </c>
      <c r="K21">
        <v>4201</v>
      </c>
      <c r="L21">
        <v>8401</v>
      </c>
      <c r="M21">
        <v>17201</v>
      </c>
      <c r="N21">
        <v>25401</v>
      </c>
      <c r="O21">
        <v>35801</v>
      </c>
      <c r="P21">
        <v>51001</v>
      </c>
      <c r="Q21">
        <v>71201</v>
      </c>
      <c r="R21">
        <v>96401</v>
      </c>
      <c r="S21">
        <v>131601</v>
      </c>
      <c r="T21">
        <v>181801</v>
      </c>
      <c r="U21">
        <v>232001</v>
      </c>
      <c r="V21">
        <v>282201</v>
      </c>
      <c r="W21">
        <v>342401</v>
      </c>
    </row>
    <row r="22" spans="1:23">
      <c r="A22" t="s">
        <v>48</v>
      </c>
      <c r="B22" t="s">
        <v>88</v>
      </c>
      <c r="C22">
        <v>30</v>
      </c>
      <c r="D22">
        <v>5</v>
      </c>
      <c r="H22" t="s">
        <v>368</v>
      </c>
      <c r="I22">
        <v>0</v>
      </c>
      <c r="J22">
        <v>2141</v>
      </c>
      <c r="K22">
        <v>4281</v>
      </c>
      <c r="L22">
        <v>8561</v>
      </c>
      <c r="M22">
        <v>17521</v>
      </c>
      <c r="N22">
        <v>25521</v>
      </c>
      <c r="O22">
        <v>35521</v>
      </c>
      <c r="P22">
        <v>50521</v>
      </c>
      <c r="Q22">
        <v>71001</v>
      </c>
      <c r="R22">
        <v>96101</v>
      </c>
      <c r="S22">
        <v>131201</v>
      </c>
      <c r="T22">
        <v>181301</v>
      </c>
      <c r="U22">
        <v>231401</v>
      </c>
      <c r="V22">
        <v>281501</v>
      </c>
      <c r="W22">
        <v>341601</v>
      </c>
    </row>
    <row r="23" spans="1:23">
      <c r="A23" t="s">
        <v>48</v>
      </c>
      <c r="B23" t="s">
        <v>89</v>
      </c>
      <c r="C23">
        <v>25</v>
      </c>
      <c r="D23">
        <v>5</v>
      </c>
      <c r="H23" t="s">
        <v>346</v>
      </c>
      <c r="I23">
        <v>0</v>
      </c>
      <c r="J23">
        <v>1951</v>
      </c>
      <c r="K23">
        <v>3901</v>
      </c>
      <c r="L23">
        <v>8801</v>
      </c>
      <c r="M23">
        <v>17601</v>
      </c>
      <c r="N23">
        <v>25601</v>
      </c>
      <c r="O23">
        <v>35601</v>
      </c>
      <c r="P23">
        <v>50601</v>
      </c>
      <c r="Q23">
        <v>70601</v>
      </c>
      <c r="R23">
        <v>95601</v>
      </c>
      <c r="S23">
        <v>125601</v>
      </c>
      <c r="T23">
        <v>175601</v>
      </c>
      <c r="U23">
        <v>225601</v>
      </c>
      <c r="V23">
        <v>275601</v>
      </c>
      <c r="W23">
        <v>325601</v>
      </c>
    </row>
    <row r="24" spans="1:23">
      <c r="A24" t="s">
        <v>48</v>
      </c>
      <c r="B24" t="s">
        <v>90</v>
      </c>
      <c r="C24">
        <v>30</v>
      </c>
      <c r="D24">
        <v>5</v>
      </c>
      <c r="H24" t="s">
        <v>358</v>
      </c>
      <c r="I24">
        <v>0</v>
      </c>
      <c r="J24">
        <v>2121</v>
      </c>
      <c r="K24">
        <v>4241</v>
      </c>
      <c r="L24">
        <v>8481</v>
      </c>
      <c r="M24">
        <v>16961</v>
      </c>
      <c r="N24">
        <v>24961</v>
      </c>
      <c r="O24">
        <v>34961</v>
      </c>
      <c r="P24">
        <v>49961</v>
      </c>
      <c r="Q24">
        <v>69961</v>
      </c>
      <c r="R24">
        <v>94961</v>
      </c>
      <c r="S24">
        <v>129961</v>
      </c>
      <c r="T24">
        <v>179961</v>
      </c>
      <c r="U24">
        <v>229961</v>
      </c>
      <c r="V24">
        <v>279961</v>
      </c>
      <c r="W24">
        <v>329961</v>
      </c>
    </row>
    <row r="25" spans="1:23">
      <c r="A25" t="s">
        <v>48</v>
      </c>
      <c r="B25" t="s">
        <v>91</v>
      </c>
      <c r="C25">
        <v>20</v>
      </c>
      <c r="D25">
        <v>5</v>
      </c>
      <c r="H25" t="s">
        <v>356</v>
      </c>
      <c r="I25">
        <v>0</v>
      </c>
      <c r="J25">
        <v>1926</v>
      </c>
      <c r="K25">
        <v>3851</v>
      </c>
      <c r="L25">
        <v>7451</v>
      </c>
      <c r="M25">
        <v>14901</v>
      </c>
      <c r="N25">
        <v>21001</v>
      </c>
      <c r="O25">
        <v>31001</v>
      </c>
      <c r="P25">
        <v>41601</v>
      </c>
      <c r="Q25">
        <v>53001</v>
      </c>
      <c r="R25">
        <v>73001</v>
      </c>
      <c r="S25">
        <v>103501</v>
      </c>
      <c r="T25">
        <v>139001</v>
      </c>
      <c r="U25">
        <v>189001</v>
      </c>
      <c r="V25">
        <v>239001</v>
      </c>
      <c r="W25">
        <v>289001</v>
      </c>
    </row>
    <row r="26" spans="1:23">
      <c r="A26" t="s">
        <v>50</v>
      </c>
      <c r="B26" t="s">
        <v>92</v>
      </c>
      <c r="C26">
        <v>25</v>
      </c>
      <c r="D26">
        <v>5</v>
      </c>
      <c r="H26" t="s">
        <v>392</v>
      </c>
      <c r="I26">
        <v>0</v>
      </c>
      <c r="J26">
        <v>2121</v>
      </c>
      <c r="K26">
        <v>4241</v>
      </c>
      <c r="L26">
        <v>8481</v>
      </c>
      <c r="M26">
        <v>16961</v>
      </c>
      <c r="N26">
        <v>24961</v>
      </c>
      <c r="O26">
        <v>34961</v>
      </c>
      <c r="P26">
        <v>49961</v>
      </c>
      <c r="Q26">
        <v>69961</v>
      </c>
      <c r="R26">
        <v>94961</v>
      </c>
      <c r="S26">
        <v>129961</v>
      </c>
      <c r="T26">
        <v>179961</v>
      </c>
      <c r="U26">
        <v>229961</v>
      </c>
      <c r="V26">
        <v>279961</v>
      </c>
      <c r="W26">
        <v>329961</v>
      </c>
    </row>
    <row r="27" spans="1:23">
      <c r="A27" t="s">
        <v>50</v>
      </c>
      <c r="B27" t="s">
        <v>93</v>
      </c>
      <c r="C27">
        <v>30</v>
      </c>
      <c r="D27">
        <v>5</v>
      </c>
      <c r="H27" t="s">
        <v>353</v>
      </c>
      <c r="I27">
        <v>0</v>
      </c>
      <c r="J27">
        <v>2001</v>
      </c>
      <c r="K27">
        <v>4001</v>
      </c>
      <c r="L27">
        <v>8201</v>
      </c>
      <c r="M27">
        <v>16401</v>
      </c>
      <c r="N27">
        <v>24501</v>
      </c>
      <c r="O27">
        <v>34601</v>
      </c>
      <c r="P27">
        <v>49701</v>
      </c>
      <c r="Q27">
        <v>69801</v>
      </c>
      <c r="R27">
        <v>94901</v>
      </c>
      <c r="S27">
        <v>129101</v>
      </c>
      <c r="T27">
        <v>179101</v>
      </c>
      <c r="U27">
        <v>229201</v>
      </c>
      <c r="V27">
        <v>279301</v>
      </c>
      <c r="W27">
        <v>329401</v>
      </c>
    </row>
    <row r="28" spans="1:23">
      <c r="A28" t="s">
        <v>50</v>
      </c>
      <c r="B28" t="s">
        <v>94</v>
      </c>
      <c r="C28">
        <v>35</v>
      </c>
      <c r="D28">
        <v>5</v>
      </c>
      <c r="H28" t="s">
        <v>367</v>
      </c>
      <c r="I28">
        <v>0</v>
      </c>
      <c r="J28">
        <v>2141</v>
      </c>
      <c r="K28">
        <v>4281</v>
      </c>
      <c r="L28">
        <v>8561</v>
      </c>
      <c r="M28">
        <v>17521</v>
      </c>
      <c r="N28">
        <v>25521</v>
      </c>
      <c r="O28">
        <v>35521</v>
      </c>
      <c r="P28">
        <v>50521</v>
      </c>
      <c r="Q28">
        <v>71001</v>
      </c>
      <c r="R28">
        <v>96101</v>
      </c>
      <c r="S28">
        <v>131201</v>
      </c>
      <c r="T28">
        <v>181301</v>
      </c>
      <c r="U28">
        <v>231401</v>
      </c>
      <c r="V28">
        <v>281501</v>
      </c>
      <c r="W28">
        <v>341601</v>
      </c>
    </row>
    <row r="29" spans="1:23">
      <c r="A29" t="s">
        <v>50</v>
      </c>
      <c r="B29" t="s">
        <v>95</v>
      </c>
      <c r="C29">
        <v>30</v>
      </c>
      <c r="D29">
        <v>5</v>
      </c>
      <c r="H29" t="s">
        <v>347</v>
      </c>
      <c r="I29">
        <v>0</v>
      </c>
      <c r="J29">
        <v>1951</v>
      </c>
      <c r="K29">
        <v>3901</v>
      </c>
      <c r="L29">
        <v>8801</v>
      </c>
      <c r="M29">
        <v>17601</v>
      </c>
      <c r="N29">
        <v>25601</v>
      </c>
      <c r="O29">
        <v>35601</v>
      </c>
      <c r="P29">
        <v>50601</v>
      </c>
      <c r="Q29">
        <v>70601</v>
      </c>
      <c r="R29">
        <v>95601</v>
      </c>
      <c r="S29">
        <v>125601</v>
      </c>
      <c r="T29">
        <v>175601</v>
      </c>
      <c r="U29">
        <v>225601</v>
      </c>
      <c r="V29">
        <v>275601</v>
      </c>
      <c r="W29">
        <v>325601</v>
      </c>
    </row>
    <row r="30" spans="1:23">
      <c r="A30" t="s">
        <v>50</v>
      </c>
      <c r="B30" t="s">
        <v>96</v>
      </c>
      <c r="C30">
        <v>40</v>
      </c>
      <c r="D30">
        <v>5</v>
      </c>
      <c r="H30" t="s">
        <v>373</v>
      </c>
      <c r="I30">
        <v>0</v>
      </c>
      <c r="J30">
        <v>3001</v>
      </c>
      <c r="K30">
        <v>5001</v>
      </c>
      <c r="L30">
        <v>10001</v>
      </c>
      <c r="M30">
        <v>20001</v>
      </c>
      <c r="N30">
        <v>30001</v>
      </c>
      <c r="O30">
        <v>50001</v>
      </c>
      <c r="P30">
        <v>80001</v>
      </c>
      <c r="Q30">
        <v>120001</v>
      </c>
      <c r="R30">
        <v>170001</v>
      </c>
      <c r="S30">
        <v>230001</v>
      </c>
      <c r="T30">
        <v>300001</v>
      </c>
      <c r="U30">
        <v>380001</v>
      </c>
      <c r="V30">
        <v>470001</v>
      </c>
      <c r="W30">
        <v>600001</v>
      </c>
    </row>
    <row r="31" spans="1:23">
      <c r="A31" t="s">
        <v>50</v>
      </c>
      <c r="B31" t="s">
        <v>97</v>
      </c>
      <c r="C31">
        <v>36</v>
      </c>
      <c r="D31">
        <v>4</v>
      </c>
      <c r="H31" t="s">
        <v>366</v>
      </c>
      <c r="I31">
        <v>0</v>
      </c>
      <c r="J31">
        <v>2241</v>
      </c>
      <c r="K31">
        <v>4481</v>
      </c>
      <c r="L31">
        <v>8961</v>
      </c>
      <c r="M31">
        <v>17921</v>
      </c>
      <c r="N31">
        <v>25921</v>
      </c>
      <c r="O31">
        <v>35921</v>
      </c>
      <c r="P31">
        <v>50921</v>
      </c>
      <c r="Q31">
        <v>70921</v>
      </c>
      <c r="R31">
        <v>95921</v>
      </c>
      <c r="S31">
        <v>135921</v>
      </c>
      <c r="T31">
        <v>185921</v>
      </c>
      <c r="U31">
        <v>225921</v>
      </c>
      <c r="V31">
        <v>275921</v>
      </c>
      <c r="W31">
        <v>335921</v>
      </c>
    </row>
    <row r="32" spans="1:23">
      <c r="A32" t="s">
        <v>50</v>
      </c>
      <c r="B32" t="s">
        <v>98</v>
      </c>
      <c r="C32">
        <v>35</v>
      </c>
      <c r="D32">
        <v>5</v>
      </c>
      <c r="H32" t="s">
        <v>371</v>
      </c>
      <c r="I32">
        <v>0</v>
      </c>
      <c r="J32">
        <v>2101</v>
      </c>
      <c r="K32">
        <v>4201</v>
      </c>
      <c r="L32">
        <v>8401</v>
      </c>
      <c r="M32">
        <v>17201</v>
      </c>
      <c r="N32">
        <v>25401</v>
      </c>
      <c r="O32">
        <v>35801</v>
      </c>
      <c r="P32">
        <v>51001</v>
      </c>
      <c r="Q32">
        <v>71201</v>
      </c>
      <c r="R32">
        <v>96401</v>
      </c>
      <c r="S32">
        <v>131601</v>
      </c>
      <c r="T32">
        <v>181801</v>
      </c>
      <c r="U32">
        <v>232001</v>
      </c>
      <c r="V32">
        <v>282201</v>
      </c>
      <c r="W32">
        <v>342401</v>
      </c>
    </row>
    <row r="33" spans="1:23">
      <c r="A33" t="s">
        <v>50</v>
      </c>
      <c r="B33" t="s">
        <v>99</v>
      </c>
      <c r="C33">
        <v>35</v>
      </c>
      <c r="D33">
        <v>5</v>
      </c>
      <c r="H33" t="s">
        <v>369</v>
      </c>
      <c r="I33">
        <v>0</v>
      </c>
      <c r="J33">
        <v>2141</v>
      </c>
      <c r="K33">
        <v>4281</v>
      </c>
      <c r="L33">
        <v>8561</v>
      </c>
      <c r="M33">
        <v>17521</v>
      </c>
      <c r="N33">
        <v>25521</v>
      </c>
      <c r="O33">
        <v>35521</v>
      </c>
      <c r="P33">
        <v>50521</v>
      </c>
      <c r="Q33">
        <v>71001</v>
      </c>
      <c r="R33">
        <v>96101</v>
      </c>
      <c r="S33">
        <v>131201</v>
      </c>
      <c r="T33">
        <v>181301</v>
      </c>
      <c r="U33">
        <v>231401</v>
      </c>
      <c r="V33">
        <v>281501</v>
      </c>
      <c r="W33">
        <v>341601</v>
      </c>
    </row>
    <row r="34" spans="1:23">
      <c r="A34" t="s">
        <v>50</v>
      </c>
      <c r="B34" t="s">
        <v>100</v>
      </c>
      <c r="C34">
        <v>30</v>
      </c>
      <c r="D34">
        <v>5</v>
      </c>
      <c r="H34" t="s">
        <v>362</v>
      </c>
      <c r="I34">
        <v>0</v>
      </c>
      <c r="J34">
        <v>2241</v>
      </c>
      <c r="K34">
        <v>4481</v>
      </c>
      <c r="L34">
        <v>8961</v>
      </c>
      <c r="M34">
        <v>17421</v>
      </c>
      <c r="N34">
        <v>25921</v>
      </c>
      <c r="O34">
        <v>35921</v>
      </c>
      <c r="P34">
        <v>50921</v>
      </c>
      <c r="Q34">
        <v>70921</v>
      </c>
      <c r="R34">
        <v>95921</v>
      </c>
      <c r="S34">
        <v>135921</v>
      </c>
      <c r="T34">
        <v>185921</v>
      </c>
      <c r="U34">
        <v>225921</v>
      </c>
      <c r="V34">
        <v>275921</v>
      </c>
      <c r="W34">
        <v>335921</v>
      </c>
    </row>
    <row r="35" spans="1:23">
      <c r="A35" t="s">
        <v>50</v>
      </c>
      <c r="B35" t="s">
        <v>101</v>
      </c>
      <c r="C35">
        <v>40</v>
      </c>
      <c r="D35">
        <v>5</v>
      </c>
      <c r="H35" t="s">
        <v>361</v>
      </c>
      <c r="I35">
        <v>0</v>
      </c>
      <c r="J35">
        <v>2241</v>
      </c>
      <c r="K35">
        <v>4481</v>
      </c>
      <c r="L35">
        <v>8961</v>
      </c>
      <c r="M35">
        <v>17421</v>
      </c>
      <c r="N35">
        <v>25921</v>
      </c>
      <c r="O35">
        <v>35921</v>
      </c>
      <c r="P35">
        <v>50921</v>
      </c>
      <c r="Q35">
        <v>70921</v>
      </c>
      <c r="R35">
        <v>95921</v>
      </c>
      <c r="S35">
        <v>135921</v>
      </c>
      <c r="T35">
        <v>185921</v>
      </c>
      <c r="U35">
        <v>225921</v>
      </c>
      <c r="V35">
        <v>275921</v>
      </c>
      <c r="W35">
        <v>335921</v>
      </c>
    </row>
    <row r="36" spans="1:23">
      <c r="A36" t="s">
        <v>50</v>
      </c>
      <c r="B36" t="s">
        <v>82</v>
      </c>
      <c r="C36">
        <v>35</v>
      </c>
      <c r="D36">
        <v>5</v>
      </c>
      <c r="H36" t="s">
        <v>365</v>
      </c>
      <c r="I36">
        <v>0</v>
      </c>
      <c r="J36">
        <v>1931</v>
      </c>
      <c r="K36">
        <v>3861</v>
      </c>
      <c r="L36">
        <v>7721</v>
      </c>
      <c r="M36">
        <v>15201</v>
      </c>
      <c r="N36">
        <v>21301</v>
      </c>
      <c r="O36">
        <v>31301</v>
      </c>
      <c r="P36">
        <v>41601</v>
      </c>
      <c r="Q36">
        <v>53301</v>
      </c>
      <c r="R36">
        <v>73601</v>
      </c>
      <c r="S36">
        <v>103301</v>
      </c>
      <c r="T36">
        <v>140001</v>
      </c>
      <c r="U36">
        <v>190001</v>
      </c>
      <c r="V36">
        <v>240001</v>
      </c>
      <c r="W36">
        <v>290001</v>
      </c>
    </row>
    <row r="37" spans="1:23">
      <c r="A37" t="s">
        <v>50</v>
      </c>
      <c r="B37" t="s">
        <v>102</v>
      </c>
      <c r="C37">
        <v>50</v>
      </c>
      <c r="D37">
        <v>4</v>
      </c>
      <c r="H37" t="s">
        <v>360</v>
      </c>
      <c r="I37">
        <v>0</v>
      </c>
      <c r="J37">
        <v>2241</v>
      </c>
      <c r="K37">
        <v>4481</v>
      </c>
      <c r="L37">
        <v>8961</v>
      </c>
      <c r="M37">
        <v>17421</v>
      </c>
      <c r="N37">
        <v>25921</v>
      </c>
      <c r="O37">
        <v>35921</v>
      </c>
      <c r="P37">
        <v>50921</v>
      </c>
      <c r="Q37">
        <v>70921</v>
      </c>
      <c r="R37">
        <v>95921</v>
      </c>
      <c r="S37">
        <v>135921</v>
      </c>
      <c r="T37">
        <v>185921</v>
      </c>
      <c r="U37">
        <v>225921</v>
      </c>
      <c r="V37">
        <v>275921</v>
      </c>
      <c r="W37">
        <v>335921</v>
      </c>
    </row>
    <row r="38" spans="1:23">
      <c r="A38" t="s">
        <v>52</v>
      </c>
      <c r="B38" t="s">
        <v>103</v>
      </c>
      <c r="C38">
        <v>30</v>
      </c>
      <c r="D38">
        <v>5</v>
      </c>
      <c r="H38" t="s">
        <v>350</v>
      </c>
      <c r="I38">
        <v>0</v>
      </c>
      <c r="J38">
        <v>2051</v>
      </c>
      <c r="K38">
        <v>4101</v>
      </c>
      <c r="L38">
        <v>8251</v>
      </c>
      <c r="M38">
        <v>16501</v>
      </c>
      <c r="N38">
        <v>24601</v>
      </c>
      <c r="O38">
        <v>34701</v>
      </c>
      <c r="P38">
        <v>49801</v>
      </c>
      <c r="Q38">
        <v>69901</v>
      </c>
      <c r="R38">
        <v>95001</v>
      </c>
      <c r="S38">
        <v>130101</v>
      </c>
      <c r="T38">
        <v>180201</v>
      </c>
      <c r="U38">
        <v>230301</v>
      </c>
      <c r="V38">
        <v>280401</v>
      </c>
      <c r="W38">
        <v>340501</v>
      </c>
    </row>
    <row r="39" spans="1:23">
      <c r="A39" t="s">
        <v>52</v>
      </c>
      <c r="B39" t="s">
        <v>104</v>
      </c>
      <c r="C39">
        <v>30</v>
      </c>
      <c r="D39">
        <v>5</v>
      </c>
      <c r="H39" s="2" t="s">
        <v>2</v>
      </c>
      <c r="I39" s="2">
        <v>0</v>
      </c>
      <c r="J39" s="2">
        <v>1901</v>
      </c>
      <c r="K39" s="2">
        <v>3801</v>
      </c>
      <c r="L39" s="2">
        <v>7301</v>
      </c>
      <c r="M39" s="2">
        <v>14301</v>
      </c>
      <c r="N39" s="2">
        <v>21001</v>
      </c>
      <c r="O39" s="2">
        <v>30001</v>
      </c>
      <c r="P39" s="2">
        <v>40001</v>
      </c>
      <c r="Q39" s="2">
        <v>53001</v>
      </c>
      <c r="R39" s="2">
        <v>73001</v>
      </c>
      <c r="S39" s="2">
        <v>103001</v>
      </c>
      <c r="T39" s="2">
        <v>138001</v>
      </c>
      <c r="U39" s="2">
        <v>188001</v>
      </c>
      <c r="V39" s="2">
        <v>238001</v>
      </c>
      <c r="W39" s="2">
        <v>288001</v>
      </c>
    </row>
    <row r="40" spans="1:23">
      <c r="A40" t="s">
        <v>52</v>
      </c>
      <c r="B40" t="s">
        <v>105</v>
      </c>
      <c r="C40">
        <v>35</v>
      </c>
      <c r="D40">
        <v>5</v>
      </c>
      <c r="H40" t="s">
        <v>349</v>
      </c>
      <c r="I40">
        <v>0</v>
      </c>
      <c r="J40">
        <v>2051</v>
      </c>
      <c r="K40">
        <v>4101</v>
      </c>
      <c r="L40">
        <v>8251</v>
      </c>
      <c r="M40">
        <v>16501</v>
      </c>
      <c r="N40">
        <v>24601</v>
      </c>
      <c r="O40">
        <v>34701</v>
      </c>
      <c r="P40">
        <v>49801</v>
      </c>
      <c r="Q40">
        <v>69901</v>
      </c>
      <c r="R40">
        <v>95001</v>
      </c>
      <c r="S40">
        <v>130101</v>
      </c>
      <c r="T40">
        <v>180201</v>
      </c>
      <c r="U40">
        <v>230301</v>
      </c>
      <c r="V40">
        <v>280401</v>
      </c>
      <c r="W40">
        <v>340501</v>
      </c>
    </row>
    <row r="41" spans="1:23">
      <c r="A41" t="s">
        <v>52</v>
      </c>
      <c r="B41" t="s">
        <v>106</v>
      </c>
      <c r="C41">
        <v>50</v>
      </c>
      <c r="D41">
        <v>5</v>
      </c>
      <c r="H41" t="s">
        <v>372</v>
      </c>
      <c r="I41">
        <v>0</v>
      </c>
      <c r="J41">
        <v>2101</v>
      </c>
      <c r="K41">
        <v>4201</v>
      </c>
      <c r="L41">
        <v>8401</v>
      </c>
      <c r="M41">
        <v>17201</v>
      </c>
      <c r="N41">
        <v>25401</v>
      </c>
      <c r="O41">
        <v>35801</v>
      </c>
      <c r="P41">
        <v>51001</v>
      </c>
      <c r="Q41">
        <v>71201</v>
      </c>
      <c r="R41">
        <v>96401</v>
      </c>
      <c r="S41">
        <v>131601</v>
      </c>
      <c r="T41">
        <v>181801</v>
      </c>
      <c r="U41">
        <v>232001</v>
      </c>
      <c r="V41">
        <v>282201</v>
      </c>
      <c r="W41">
        <v>342401</v>
      </c>
    </row>
    <row r="42" spans="1:23">
      <c r="A42" t="s">
        <v>52</v>
      </c>
      <c r="B42" t="s">
        <v>107</v>
      </c>
      <c r="C42">
        <v>30</v>
      </c>
      <c r="D42">
        <v>5</v>
      </c>
      <c r="H42" t="s">
        <v>354</v>
      </c>
      <c r="I42">
        <v>0</v>
      </c>
      <c r="J42">
        <v>2001</v>
      </c>
      <c r="K42">
        <v>4001</v>
      </c>
      <c r="L42">
        <v>8201</v>
      </c>
      <c r="M42">
        <v>16401</v>
      </c>
      <c r="N42">
        <v>24501</v>
      </c>
      <c r="O42">
        <v>34601</v>
      </c>
      <c r="P42">
        <v>49701</v>
      </c>
      <c r="Q42">
        <v>69801</v>
      </c>
      <c r="R42">
        <v>94901</v>
      </c>
      <c r="S42">
        <v>129101</v>
      </c>
      <c r="T42">
        <v>179101</v>
      </c>
      <c r="U42">
        <v>229201</v>
      </c>
      <c r="V42">
        <v>279301</v>
      </c>
      <c r="W42">
        <v>329401</v>
      </c>
    </row>
    <row r="43" spans="1:23">
      <c r="A43" t="s">
        <v>55</v>
      </c>
      <c r="B43" t="s">
        <v>37</v>
      </c>
      <c r="C43">
        <v>30</v>
      </c>
      <c r="D43">
        <v>5</v>
      </c>
      <c r="H43" t="s">
        <v>355</v>
      </c>
      <c r="I43">
        <v>0</v>
      </c>
      <c r="J43">
        <v>2001</v>
      </c>
      <c r="K43">
        <v>4001</v>
      </c>
      <c r="L43">
        <v>8201</v>
      </c>
      <c r="M43">
        <v>16401</v>
      </c>
      <c r="N43">
        <v>24501</v>
      </c>
      <c r="O43">
        <v>34601</v>
      </c>
      <c r="P43">
        <v>49701</v>
      </c>
      <c r="Q43">
        <v>69801</v>
      </c>
      <c r="R43">
        <v>94901</v>
      </c>
      <c r="S43">
        <v>129101</v>
      </c>
      <c r="T43">
        <v>179101</v>
      </c>
      <c r="U43">
        <v>229201</v>
      </c>
      <c r="V43">
        <v>279301</v>
      </c>
      <c r="W43">
        <v>329401</v>
      </c>
    </row>
    <row r="44" spans="1:23">
      <c r="A44" t="s">
        <v>55</v>
      </c>
      <c r="B44" t="s">
        <v>108</v>
      </c>
      <c r="C44">
        <v>25</v>
      </c>
      <c r="D44">
        <v>5</v>
      </c>
      <c r="H44" s="3" t="s">
        <v>359</v>
      </c>
      <c r="I44" s="4">
        <v>0</v>
      </c>
      <c r="J44" s="4">
        <v>2121</v>
      </c>
      <c r="K44" s="4">
        <v>4241</v>
      </c>
      <c r="L44" s="4">
        <v>8481</v>
      </c>
      <c r="M44" s="4">
        <v>16961</v>
      </c>
      <c r="N44" s="4">
        <v>24961</v>
      </c>
      <c r="O44" s="4">
        <v>34961</v>
      </c>
      <c r="P44" s="4">
        <v>49961</v>
      </c>
      <c r="Q44" s="4">
        <v>69961</v>
      </c>
      <c r="R44" s="4">
        <v>94961</v>
      </c>
      <c r="S44" s="4">
        <v>129961</v>
      </c>
      <c r="T44" s="4">
        <v>179961</v>
      </c>
      <c r="U44" s="4">
        <v>229961</v>
      </c>
      <c r="V44" s="4">
        <v>279961</v>
      </c>
      <c r="W44" s="5">
        <v>329961</v>
      </c>
    </row>
    <row r="45" spans="1:23">
      <c r="A45" t="s">
        <v>55</v>
      </c>
      <c r="B45" t="s">
        <v>109</v>
      </c>
      <c r="C45">
        <v>25</v>
      </c>
      <c r="D45">
        <v>5</v>
      </c>
      <c r="H45" t="s">
        <v>363</v>
      </c>
      <c r="I45">
        <v>0</v>
      </c>
      <c r="J45">
        <v>2301</v>
      </c>
      <c r="K45">
        <v>4601</v>
      </c>
      <c r="L45">
        <v>9201</v>
      </c>
      <c r="M45">
        <v>18401</v>
      </c>
      <c r="N45">
        <v>26501</v>
      </c>
      <c r="O45">
        <v>36601</v>
      </c>
      <c r="P45">
        <v>51701</v>
      </c>
      <c r="Q45">
        <v>71901</v>
      </c>
      <c r="R45">
        <v>96901</v>
      </c>
      <c r="S45">
        <v>137001</v>
      </c>
      <c r="T45">
        <v>188001</v>
      </c>
      <c r="U45">
        <v>229201</v>
      </c>
      <c r="V45">
        <v>279301</v>
      </c>
      <c r="W45">
        <v>641401</v>
      </c>
    </row>
    <row r="46" spans="1:23">
      <c r="A46" t="s">
        <v>55</v>
      </c>
      <c r="B46" t="s">
        <v>110</v>
      </c>
      <c r="C46">
        <v>30</v>
      </c>
      <c r="D46">
        <v>5</v>
      </c>
      <c r="H46" t="s">
        <v>352</v>
      </c>
      <c r="I46">
        <v>0</v>
      </c>
      <c r="J46">
        <v>1876</v>
      </c>
      <c r="K46">
        <v>3751</v>
      </c>
      <c r="L46">
        <v>7251</v>
      </c>
      <c r="M46">
        <v>14101</v>
      </c>
      <c r="N46">
        <v>21201</v>
      </c>
      <c r="O46">
        <v>31201</v>
      </c>
      <c r="P46">
        <v>41201</v>
      </c>
      <c r="Q46">
        <v>51201</v>
      </c>
      <c r="R46">
        <v>71201</v>
      </c>
      <c r="S46">
        <v>101501</v>
      </c>
      <c r="T46">
        <v>136501</v>
      </c>
      <c r="U46">
        <v>186501</v>
      </c>
      <c r="V46">
        <v>236507</v>
      </c>
      <c r="W46">
        <v>286501</v>
      </c>
    </row>
    <row r="47" spans="1:23">
      <c r="A47" t="s">
        <v>55</v>
      </c>
      <c r="B47" t="s">
        <v>111</v>
      </c>
      <c r="C47">
        <v>20</v>
      </c>
      <c r="D47">
        <v>5</v>
      </c>
      <c r="H47" t="s">
        <v>364</v>
      </c>
      <c r="I47">
        <v>0</v>
      </c>
      <c r="J47">
        <v>1901</v>
      </c>
      <c r="K47">
        <v>3801</v>
      </c>
      <c r="L47">
        <v>7301</v>
      </c>
      <c r="M47">
        <v>14301</v>
      </c>
      <c r="N47">
        <v>21001</v>
      </c>
      <c r="O47">
        <v>30001</v>
      </c>
      <c r="P47">
        <v>40001</v>
      </c>
      <c r="Q47">
        <v>53001</v>
      </c>
      <c r="R47">
        <v>73001</v>
      </c>
      <c r="S47">
        <v>103001</v>
      </c>
      <c r="T47">
        <v>138001</v>
      </c>
      <c r="U47">
        <v>188001</v>
      </c>
      <c r="V47">
        <v>238001</v>
      </c>
      <c r="W47">
        <v>288001</v>
      </c>
    </row>
    <row r="48" spans="1:23">
      <c r="A48" t="s">
        <v>55</v>
      </c>
      <c r="B48" t="s">
        <v>112</v>
      </c>
      <c r="C48">
        <v>30</v>
      </c>
      <c r="D48">
        <v>4</v>
      </c>
    </row>
    <row r="49" spans="1:55">
      <c r="A49" t="s">
        <v>55</v>
      </c>
      <c r="B49" t="s">
        <v>113</v>
      </c>
      <c r="C49">
        <v>32</v>
      </c>
      <c r="D49">
        <v>5</v>
      </c>
    </row>
    <row r="50" spans="1:55">
      <c r="A50" t="s">
        <v>55</v>
      </c>
      <c r="B50" t="s">
        <v>114</v>
      </c>
      <c r="C50">
        <v>30</v>
      </c>
      <c r="D50">
        <v>5</v>
      </c>
      <c r="H50" t="s">
        <v>345</v>
      </c>
      <c r="I50" t="s">
        <v>13</v>
      </c>
      <c r="J50" t="s">
        <v>14</v>
      </c>
      <c r="K50" t="s">
        <v>15</v>
      </c>
      <c r="L50" t="s">
        <v>16</v>
      </c>
      <c r="M50" t="s">
        <v>17</v>
      </c>
      <c r="N50" t="s">
        <v>18</v>
      </c>
      <c r="O50" t="s">
        <v>19</v>
      </c>
      <c r="P50" t="s">
        <v>20</v>
      </c>
      <c r="Q50" t="s">
        <v>401</v>
      </c>
      <c r="R50" t="s">
        <v>7</v>
      </c>
      <c r="S50" t="s">
        <v>11</v>
      </c>
      <c r="T50" t="s">
        <v>425</v>
      </c>
      <c r="U50" t="s">
        <v>426</v>
      </c>
      <c r="V50" t="s">
        <v>427</v>
      </c>
      <c r="W50" t="s">
        <v>428</v>
      </c>
      <c r="X50" t="s">
        <v>429</v>
      </c>
      <c r="Y50" t="s">
        <v>433</v>
      </c>
      <c r="Z50" t="s">
        <v>434</v>
      </c>
      <c r="AA50" t="s">
        <v>435</v>
      </c>
      <c r="AB50" t="s">
        <v>436</v>
      </c>
      <c r="AC50" t="s">
        <v>437</v>
      </c>
      <c r="AD50" t="s">
        <v>438</v>
      </c>
      <c r="AE50" t="s">
        <v>439</v>
      </c>
      <c r="AF50" t="s">
        <v>440</v>
      </c>
      <c r="AG50" t="s">
        <v>442</v>
      </c>
      <c r="AH50" t="s">
        <v>441</v>
      </c>
      <c r="AI50" t="s">
        <v>443</v>
      </c>
      <c r="AJ50" t="s">
        <v>445</v>
      </c>
      <c r="AK50" t="s">
        <v>412</v>
      </c>
      <c r="AL50" t="s">
        <v>394</v>
      </c>
      <c r="AM50" t="s">
        <v>413</v>
      </c>
      <c r="AN50" t="s">
        <v>414</v>
      </c>
      <c r="AO50" t="s">
        <v>415</v>
      </c>
      <c r="AP50" t="s">
        <v>449</v>
      </c>
      <c r="AQ50" t="s">
        <v>447</v>
      </c>
      <c r="AR50" t="s">
        <v>448</v>
      </c>
      <c r="AS50" t="s">
        <v>417</v>
      </c>
      <c r="AT50" t="s">
        <v>416</v>
      </c>
      <c r="AU50" t="s">
        <v>418</v>
      </c>
      <c r="AV50" t="s">
        <v>419</v>
      </c>
      <c r="AW50" t="s">
        <v>420</v>
      </c>
      <c r="AX50" t="s">
        <v>421</v>
      </c>
      <c r="AY50" t="s">
        <v>422</v>
      </c>
      <c r="AZ50" t="s">
        <v>457</v>
      </c>
      <c r="BA50" t="s">
        <v>423</v>
      </c>
      <c r="BB50" t="s">
        <v>424</v>
      </c>
      <c r="BC50" t="s">
        <v>444</v>
      </c>
    </row>
    <row r="51" spans="1:55">
      <c r="A51" t="s">
        <v>55</v>
      </c>
      <c r="B51" t="s">
        <v>115</v>
      </c>
      <c r="C51">
        <v>30</v>
      </c>
      <c r="D51">
        <v>5</v>
      </c>
      <c r="H51" t="s">
        <v>374</v>
      </c>
      <c r="Q51" t="s">
        <v>399</v>
      </c>
    </row>
    <row r="52" spans="1:55">
      <c r="A52" t="s">
        <v>55</v>
      </c>
      <c r="B52" t="s">
        <v>116</v>
      </c>
      <c r="C52">
        <v>25</v>
      </c>
      <c r="D52">
        <v>5</v>
      </c>
      <c r="H52" t="s">
        <v>357</v>
      </c>
      <c r="K52">
        <v>1</v>
      </c>
      <c r="L52">
        <v>1</v>
      </c>
      <c r="M52">
        <v>1</v>
      </c>
      <c r="N52">
        <v>1</v>
      </c>
      <c r="Q52" t="s">
        <v>399</v>
      </c>
      <c r="X52">
        <v>2</v>
      </c>
      <c r="Y52">
        <v>2</v>
      </c>
      <c r="Z52">
        <v>3</v>
      </c>
      <c r="AB52">
        <v>2</v>
      </c>
      <c r="AF52">
        <v>3</v>
      </c>
      <c r="AO52">
        <v>1</v>
      </c>
      <c r="AQ52">
        <v>1</v>
      </c>
      <c r="BC52">
        <v>2</v>
      </c>
    </row>
    <row r="53" spans="1:55">
      <c r="A53" t="s">
        <v>55</v>
      </c>
      <c r="B53" t="s">
        <v>41</v>
      </c>
      <c r="H53" t="s">
        <v>348</v>
      </c>
      <c r="Q53" t="s">
        <v>399</v>
      </c>
      <c r="AB53">
        <v>3</v>
      </c>
      <c r="AJ53">
        <v>2</v>
      </c>
      <c r="AL53">
        <v>2</v>
      </c>
      <c r="AP53">
        <v>2</v>
      </c>
      <c r="AR53">
        <v>1</v>
      </c>
      <c r="BC53">
        <v>1</v>
      </c>
    </row>
    <row r="54" spans="1:55">
      <c r="A54" t="s">
        <v>55</v>
      </c>
      <c r="B54" t="s">
        <v>117</v>
      </c>
      <c r="C54">
        <v>25</v>
      </c>
      <c r="D54">
        <v>5</v>
      </c>
      <c r="H54" t="s">
        <v>351</v>
      </c>
      <c r="Q54" t="s">
        <v>399</v>
      </c>
      <c r="R54" t="s">
        <v>406</v>
      </c>
      <c r="BC54">
        <v>3</v>
      </c>
    </row>
    <row r="55" spans="1:55">
      <c r="A55" t="s">
        <v>55</v>
      </c>
      <c r="B55" t="s">
        <v>118</v>
      </c>
      <c r="C55">
        <v>30</v>
      </c>
      <c r="D55">
        <v>5</v>
      </c>
      <c r="H55" t="s">
        <v>391</v>
      </c>
      <c r="Q55" t="s">
        <v>399</v>
      </c>
      <c r="R55">
        <v>20</v>
      </c>
      <c r="AB55">
        <v>3</v>
      </c>
      <c r="AJ55">
        <v>1</v>
      </c>
      <c r="AK55">
        <v>1</v>
      </c>
      <c r="AP55">
        <v>2</v>
      </c>
      <c r="AR55">
        <v>1</v>
      </c>
    </row>
    <row r="56" spans="1:55">
      <c r="A56" t="s">
        <v>55</v>
      </c>
      <c r="B56" t="s">
        <v>119</v>
      </c>
      <c r="C56">
        <v>30</v>
      </c>
      <c r="D56">
        <v>5</v>
      </c>
      <c r="H56" t="s">
        <v>370</v>
      </c>
      <c r="Q56" t="s">
        <v>399</v>
      </c>
      <c r="T56">
        <v>3</v>
      </c>
      <c r="U56">
        <v>3</v>
      </c>
      <c r="AA56">
        <v>5</v>
      </c>
    </row>
    <row r="57" spans="1:55">
      <c r="A57" t="s">
        <v>58</v>
      </c>
      <c r="B57" t="s">
        <v>120</v>
      </c>
      <c r="C57">
        <v>40</v>
      </c>
      <c r="D57">
        <v>4</v>
      </c>
      <c r="H57" t="s">
        <v>368</v>
      </c>
      <c r="Q57" t="s">
        <v>399</v>
      </c>
      <c r="R57" t="s">
        <v>403</v>
      </c>
      <c r="S57" t="s">
        <v>402</v>
      </c>
      <c r="V57">
        <v>2</v>
      </c>
      <c r="W57">
        <v>4</v>
      </c>
      <c r="X57">
        <v>4</v>
      </c>
      <c r="Y57">
        <v>4</v>
      </c>
      <c r="AA57">
        <v>2</v>
      </c>
      <c r="AE57">
        <v>6</v>
      </c>
      <c r="AF57">
        <v>4</v>
      </c>
      <c r="AJ57">
        <v>2</v>
      </c>
      <c r="AK57">
        <v>1</v>
      </c>
      <c r="AL57">
        <v>4</v>
      </c>
      <c r="BC57">
        <v>3</v>
      </c>
    </row>
    <row r="58" spans="1:55">
      <c r="A58" t="s">
        <v>58</v>
      </c>
      <c r="B58" t="s">
        <v>121</v>
      </c>
      <c r="C58">
        <v>20</v>
      </c>
      <c r="D58">
        <v>4</v>
      </c>
      <c r="H58" t="s">
        <v>346</v>
      </c>
      <c r="Q58" t="s">
        <v>399</v>
      </c>
    </row>
    <row r="59" spans="1:55">
      <c r="A59" t="s">
        <v>58</v>
      </c>
      <c r="B59" t="s">
        <v>122</v>
      </c>
      <c r="C59">
        <v>66</v>
      </c>
      <c r="D59">
        <v>3</v>
      </c>
      <c r="H59" t="s">
        <v>358</v>
      </c>
      <c r="Q59" t="s">
        <v>399</v>
      </c>
    </row>
    <row r="60" spans="1:55">
      <c r="A60" t="s">
        <v>58</v>
      </c>
      <c r="B60" t="s">
        <v>123</v>
      </c>
      <c r="C60">
        <v>50</v>
      </c>
      <c r="D60">
        <v>3</v>
      </c>
      <c r="H60" t="s">
        <v>356</v>
      </c>
      <c r="Q60" t="s">
        <v>399</v>
      </c>
    </row>
    <row r="61" spans="1:55">
      <c r="A61" t="s">
        <v>58</v>
      </c>
      <c r="B61" t="s">
        <v>124</v>
      </c>
      <c r="C61">
        <v>55</v>
      </c>
      <c r="D61">
        <v>5</v>
      </c>
      <c r="H61" t="s">
        <v>392</v>
      </c>
      <c r="Q61" t="s">
        <v>399</v>
      </c>
    </row>
    <row r="62" spans="1:55">
      <c r="A62" t="s">
        <v>58</v>
      </c>
      <c r="B62" t="s">
        <v>125</v>
      </c>
      <c r="C62">
        <v>45</v>
      </c>
      <c r="D62">
        <v>5</v>
      </c>
      <c r="H62" t="s">
        <v>353</v>
      </c>
      <c r="J62">
        <v>1</v>
      </c>
      <c r="M62">
        <v>2</v>
      </c>
      <c r="Q62" t="s">
        <v>399</v>
      </c>
      <c r="X62">
        <v>1</v>
      </c>
      <c r="AB62">
        <v>4</v>
      </c>
      <c r="AD62">
        <v>2</v>
      </c>
    </row>
    <row r="63" spans="1:55">
      <c r="A63" t="s">
        <v>58</v>
      </c>
      <c r="B63" t="s">
        <v>126</v>
      </c>
      <c r="C63">
        <v>70</v>
      </c>
      <c r="D63">
        <v>3</v>
      </c>
      <c r="H63" t="s">
        <v>367</v>
      </c>
      <c r="Q63" t="s">
        <v>399</v>
      </c>
      <c r="R63" t="s">
        <v>404</v>
      </c>
      <c r="AJ63">
        <v>3</v>
      </c>
      <c r="AK63">
        <v>1</v>
      </c>
      <c r="AP63">
        <v>2</v>
      </c>
      <c r="AQ63">
        <v>2</v>
      </c>
      <c r="BC63">
        <v>3</v>
      </c>
    </row>
    <row r="64" spans="1:55">
      <c r="A64" t="s">
        <v>58</v>
      </c>
      <c r="B64" t="s">
        <v>127</v>
      </c>
      <c r="C64">
        <v>50</v>
      </c>
      <c r="D64">
        <v>3</v>
      </c>
      <c r="H64" t="s">
        <v>347</v>
      </c>
      <c r="Q64" t="s">
        <v>399</v>
      </c>
      <c r="V64">
        <v>2</v>
      </c>
      <c r="AA64">
        <v>2</v>
      </c>
      <c r="AE64">
        <v>2</v>
      </c>
      <c r="AF64">
        <v>2</v>
      </c>
      <c r="AG64">
        <v>2</v>
      </c>
      <c r="AI64">
        <v>2</v>
      </c>
      <c r="AN64">
        <v>1</v>
      </c>
      <c r="AO64">
        <v>1</v>
      </c>
      <c r="AP64">
        <v>2</v>
      </c>
      <c r="AQ64">
        <v>2</v>
      </c>
      <c r="AR64">
        <v>1</v>
      </c>
      <c r="BC64">
        <v>5</v>
      </c>
    </row>
    <row r="65" spans="1:55">
      <c r="A65" t="s">
        <v>58</v>
      </c>
      <c r="B65" t="s">
        <v>128</v>
      </c>
      <c r="C65">
        <v>40</v>
      </c>
      <c r="D65">
        <v>5</v>
      </c>
      <c r="H65" t="s">
        <v>373</v>
      </c>
      <c r="I65">
        <v>5</v>
      </c>
      <c r="J65">
        <v>4</v>
      </c>
      <c r="K65">
        <v>6</v>
      </c>
      <c r="L65">
        <v>12</v>
      </c>
      <c r="M65">
        <v>5</v>
      </c>
      <c r="N65">
        <v>9</v>
      </c>
      <c r="O65">
        <v>6</v>
      </c>
      <c r="P65">
        <v>12</v>
      </c>
      <c r="Q65" t="s">
        <v>399</v>
      </c>
    </row>
    <row r="66" spans="1:55">
      <c r="A66" t="s">
        <v>58</v>
      </c>
      <c r="B66" t="s">
        <v>129</v>
      </c>
      <c r="C66">
        <v>30</v>
      </c>
      <c r="D66">
        <v>5</v>
      </c>
      <c r="H66" t="s">
        <v>366</v>
      </c>
      <c r="O66">
        <v>2</v>
      </c>
      <c r="Q66" t="s">
        <v>399</v>
      </c>
      <c r="X66">
        <v>2</v>
      </c>
      <c r="AC66">
        <v>10</v>
      </c>
      <c r="AF66">
        <v>2</v>
      </c>
      <c r="BC66">
        <v>3</v>
      </c>
    </row>
    <row r="67" spans="1:55">
      <c r="A67" t="s">
        <v>58</v>
      </c>
      <c r="B67" t="s">
        <v>130</v>
      </c>
      <c r="C67">
        <v>30</v>
      </c>
      <c r="D67">
        <v>5</v>
      </c>
      <c r="H67" t="s">
        <v>371</v>
      </c>
      <c r="Q67" t="s">
        <v>399</v>
      </c>
      <c r="AC67">
        <v>10</v>
      </c>
      <c r="AJ67">
        <v>1</v>
      </c>
      <c r="AL67">
        <v>3</v>
      </c>
      <c r="AP67">
        <v>3</v>
      </c>
      <c r="AQ67">
        <v>1</v>
      </c>
      <c r="BC67">
        <v>2</v>
      </c>
    </row>
    <row r="68" spans="1:55">
      <c r="A68" t="s">
        <v>58</v>
      </c>
      <c r="B68" t="s">
        <v>131</v>
      </c>
      <c r="C68">
        <v>20</v>
      </c>
      <c r="D68">
        <v>5</v>
      </c>
      <c r="H68" t="s">
        <v>369</v>
      </c>
      <c r="Q68" t="s">
        <v>399</v>
      </c>
      <c r="R68" t="s">
        <v>405</v>
      </c>
      <c r="S68" t="s">
        <v>404</v>
      </c>
      <c r="V68">
        <v>4</v>
      </c>
      <c r="W68">
        <v>8</v>
      </c>
      <c r="X68">
        <v>8</v>
      </c>
      <c r="Y68">
        <v>8</v>
      </c>
      <c r="AE68">
        <v>6</v>
      </c>
      <c r="AJ68">
        <v>4</v>
      </c>
      <c r="AK68">
        <v>2</v>
      </c>
      <c r="AL68">
        <v>3</v>
      </c>
      <c r="AP68">
        <v>2</v>
      </c>
      <c r="AQ68">
        <v>2</v>
      </c>
      <c r="BC68">
        <v>2</v>
      </c>
    </row>
    <row r="69" spans="1:55">
      <c r="A69" t="s">
        <v>61</v>
      </c>
      <c r="B69" t="s">
        <v>132</v>
      </c>
      <c r="C69">
        <v>25</v>
      </c>
      <c r="D69">
        <v>5</v>
      </c>
      <c r="H69" t="s">
        <v>362</v>
      </c>
      <c r="Q69" t="s">
        <v>399</v>
      </c>
      <c r="AA69">
        <v>3</v>
      </c>
      <c r="AB69">
        <v>5</v>
      </c>
      <c r="AE69">
        <v>2</v>
      </c>
      <c r="AG69">
        <v>2</v>
      </c>
    </row>
    <row r="70" spans="1:55">
      <c r="A70" t="s">
        <v>61</v>
      </c>
      <c r="B70" t="s">
        <v>133</v>
      </c>
      <c r="C70">
        <v>25</v>
      </c>
      <c r="D70">
        <v>5</v>
      </c>
      <c r="H70" t="s">
        <v>361</v>
      </c>
      <c r="Q70" t="s">
        <v>399</v>
      </c>
      <c r="AA70">
        <v>2</v>
      </c>
      <c r="AB70">
        <v>4</v>
      </c>
      <c r="AE70">
        <v>2</v>
      </c>
      <c r="AG70">
        <v>3</v>
      </c>
    </row>
    <row r="71" spans="1:55">
      <c r="A71" t="s">
        <v>61</v>
      </c>
      <c r="B71" t="s">
        <v>134</v>
      </c>
      <c r="C71">
        <v>30</v>
      </c>
      <c r="D71">
        <v>5</v>
      </c>
      <c r="H71" t="s">
        <v>365</v>
      </c>
      <c r="Q71" t="s">
        <v>399</v>
      </c>
    </row>
    <row r="72" spans="1:55">
      <c r="A72" t="s">
        <v>61</v>
      </c>
      <c r="B72" t="s">
        <v>135</v>
      </c>
      <c r="C72">
        <v>30</v>
      </c>
      <c r="D72">
        <v>5</v>
      </c>
      <c r="H72" t="s">
        <v>360</v>
      </c>
      <c r="Q72" t="s">
        <v>399</v>
      </c>
      <c r="AA72">
        <v>2</v>
      </c>
      <c r="AE72">
        <v>2</v>
      </c>
      <c r="AI72">
        <v>3</v>
      </c>
      <c r="AJ72">
        <v>3</v>
      </c>
      <c r="AP72">
        <v>2</v>
      </c>
      <c r="AQ72">
        <v>2</v>
      </c>
      <c r="AR72">
        <v>1</v>
      </c>
      <c r="BC72">
        <v>3</v>
      </c>
    </row>
    <row r="73" spans="1:55">
      <c r="A73" t="s">
        <v>61</v>
      </c>
      <c r="B73" t="s">
        <v>136</v>
      </c>
      <c r="C73">
        <v>25</v>
      </c>
      <c r="D73">
        <v>5</v>
      </c>
      <c r="H73" t="s">
        <v>350</v>
      </c>
      <c r="Q73" t="s">
        <v>399</v>
      </c>
      <c r="AA73">
        <v>2</v>
      </c>
      <c r="AB73">
        <v>4</v>
      </c>
    </row>
    <row r="74" spans="1:55">
      <c r="A74" t="s">
        <v>61</v>
      </c>
      <c r="B74" t="s">
        <v>137</v>
      </c>
      <c r="C74">
        <v>25</v>
      </c>
      <c r="D74">
        <v>5</v>
      </c>
      <c r="H74" t="s">
        <v>2</v>
      </c>
      <c r="I74">
        <v>1</v>
      </c>
      <c r="L74">
        <v>2</v>
      </c>
      <c r="M74">
        <v>1</v>
      </c>
      <c r="Q74" t="s">
        <v>399</v>
      </c>
      <c r="R74" t="s">
        <v>397</v>
      </c>
      <c r="AF74">
        <v>2</v>
      </c>
      <c r="AH74">
        <v>2</v>
      </c>
      <c r="BC74">
        <v>2</v>
      </c>
    </row>
    <row r="75" spans="1:55">
      <c r="A75" t="s">
        <v>61</v>
      </c>
      <c r="B75" t="s">
        <v>398</v>
      </c>
      <c r="C75">
        <v>58</v>
      </c>
      <c r="D75">
        <v>3</v>
      </c>
      <c r="H75" t="s">
        <v>349</v>
      </c>
      <c r="J75">
        <v>5</v>
      </c>
      <c r="L75">
        <v>2</v>
      </c>
      <c r="Q75" t="s">
        <v>399</v>
      </c>
      <c r="R75">
        <v>10</v>
      </c>
      <c r="S75" t="s">
        <v>411</v>
      </c>
      <c r="Y75">
        <v>5</v>
      </c>
      <c r="AA75">
        <v>3</v>
      </c>
      <c r="AB75">
        <v>6</v>
      </c>
      <c r="AE75">
        <v>5</v>
      </c>
      <c r="AJ75">
        <v>1</v>
      </c>
      <c r="BC75">
        <v>4</v>
      </c>
    </row>
    <row r="76" spans="1:55">
      <c r="A76" t="s">
        <v>61</v>
      </c>
      <c r="B76" t="s">
        <v>35</v>
      </c>
      <c r="C76">
        <v>20</v>
      </c>
      <c r="D76">
        <v>5</v>
      </c>
      <c r="H76" t="s">
        <v>372</v>
      </c>
      <c r="Q76" t="s">
        <v>399</v>
      </c>
    </row>
    <row r="77" spans="1:55">
      <c r="A77" t="s">
        <v>61</v>
      </c>
      <c r="B77" t="s">
        <v>138</v>
      </c>
      <c r="C77">
        <v>30</v>
      </c>
      <c r="D77">
        <v>5</v>
      </c>
      <c r="H77" t="s">
        <v>354</v>
      </c>
      <c r="I77">
        <v>1</v>
      </c>
      <c r="K77">
        <v>2</v>
      </c>
      <c r="Q77" t="s">
        <v>399</v>
      </c>
      <c r="R77" t="s">
        <v>407</v>
      </c>
      <c r="BC77">
        <v>5</v>
      </c>
    </row>
    <row r="78" spans="1:55">
      <c r="A78" t="s">
        <v>61</v>
      </c>
      <c r="B78" t="s">
        <v>139</v>
      </c>
      <c r="C78">
        <v>25</v>
      </c>
      <c r="D78">
        <v>5</v>
      </c>
      <c r="H78" t="s">
        <v>355</v>
      </c>
      <c r="I78">
        <v>2</v>
      </c>
      <c r="Q78" t="s">
        <v>399</v>
      </c>
      <c r="R78" t="s">
        <v>408</v>
      </c>
      <c r="Z78">
        <v>2</v>
      </c>
      <c r="AF78">
        <v>2</v>
      </c>
      <c r="BC78">
        <v>4</v>
      </c>
    </row>
    <row r="79" spans="1:55">
      <c r="A79" t="s">
        <v>64</v>
      </c>
      <c r="B79" t="s">
        <v>140</v>
      </c>
      <c r="C79">
        <v>35</v>
      </c>
      <c r="D79">
        <v>5</v>
      </c>
      <c r="H79" t="s">
        <v>359</v>
      </c>
      <c r="Q79" t="s">
        <v>399</v>
      </c>
      <c r="AB79">
        <v>4</v>
      </c>
    </row>
    <row r="80" spans="1:55">
      <c r="A80" t="s">
        <v>64</v>
      </c>
      <c r="B80" t="s">
        <v>141</v>
      </c>
      <c r="C80">
        <v>25</v>
      </c>
      <c r="D80">
        <v>5</v>
      </c>
      <c r="H80" t="s">
        <v>363</v>
      </c>
      <c r="Q80" t="s">
        <v>399</v>
      </c>
      <c r="AA80">
        <v>2</v>
      </c>
      <c r="AB80">
        <v>2</v>
      </c>
      <c r="AE80">
        <v>2</v>
      </c>
    </row>
    <row r="81" spans="1:55">
      <c r="A81" t="s">
        <v>64</v>
      </c>
      <c r="B81" t="s">
        <v>142</v>
      </c>
      <c r="C81">
        <v>30</v>
      </c>
      <c r="D81">
        <v>5</v>
      </c>
      <c r="H81" t="s">
        <v>352</v>
      </c>
      <c r="L81">
        <v>1</v>
      </c>
      <c r="N81">
        <v>2</v>
      </c>
      <c r="Q81" t="s">
        <v>399</v>
      </c>
      <c r="R81" t="s">
        <v>409</v>
      </c>
      <c r="V81">
        <v>1</v>
      </c>
      <c r="AA81">
        <v>1</v>
      </c>
      <c r="AB81">
        <v>2</v>
      </c>
      <c r="BC81">
        <v>4</v>
      </c>
    </row>
    <row r="82" spans="1:55">
      <c r="A82" t="s">
        <v>64</v>
      </c>
      <c r="B82" t="s">
        <v>143</v>
      </c>
      <c r="C82">
        <v>35</v>
      </c>
      <c r="D82">
        <v>5</v>
      </c>
      <c r="H82" t="s">
        <v>364</v>
      </c>
      <c r="Q82" t="s">
        <v>399</v>
      </c>
      <c r="R82" t="s">
        <v>410</v>
      </c>
      <c r="X82">
        <v>2</v>
      </c>
      <c r="AC82">
        <v>10</v>
      </c>
      <c r="AF82">
        <v>2</v>
      </c>
      <c r="AJ82">
        <v>1</v>
      </c>
      <c r="AL82">
        <v>2</v>
      </c>
      <c r="BC82">
        <v>3</v>
      </c>
    </row>
    <row r="83" spans="1:55">
      <c r="A83" t="s">
        <v>64</v>
      </c>
      <c r="B83" t="s">
        <v>144</v>
      </c>
      <c r="C83">
        <v>40</v>
      </c>
      <c r="D83">
        <v>5</v>
      </c>
    </row>
    <row r="84" spans="1:55">
      <c r="A84" t="s">
        <v>64</v>
      </c>
      <c r="B84" t="s">
        <v>145</v>
      </c>
      <c r="C84">
        <v>60</v>
      </c>
      <c r="D84">
        <v>5</v>
      </c>
    </row>
    <row r="85" spans="1:55">
      <c r="A85" t="s">
        <v>64</v>
      </c>
      <c r="B85" t="s">
        <v>146</v>
      </c>
      <c r="C85">
        <v>40</v>
      </c>
      <c r="D85">
        <v>5</v>
      </c>
    </row>
    <row r="86" spans="1:55">
      <c r="A86" t="s">
        <v>64</v>
      </c>
      <c r="B86" t="s">
        <v>147</v>
      </c>
      <c r="C86">
        <v>20</v>
      </c>
      <c r="D86">
        <v>5</v>
      </c>
      <c r="AE86" s="6"/>
    </row>
    <row r="87" spans="1:55">
      <c r="A87" t="s">
        <v>64</v>
      </c>
      <c r="B87" t="s">
        <v>148</v>
      </c>
      <c r="C87">
        <v>16</v>
      </c>
      <c r="D87">
        <v>4</v>
      </c>
      <c r="AE87" s="6"/>
    </row>
    <row r="88" spans="1:55">
      <c r="A88" t="s">
        <v>64</v>
      </c>
      <c r="B88" t="s">
        <v>149</v>
      </c>
      <c r="C88">
        <v>45</v>
      </c>
      <c r="D88">
        <v>5</v>
      </c>
      <c r="AE88" s="6"/>
      <c r="AQ88" s="6"/>
    </row>
    <row r="89" spans="1:55">
      <c r="A89" t="s">
        <v>64</v>
      </c>
      <c r="B89" t="s">
        <v>150</v>
      </c>
      <c r="C89">
        <v>35</v>
      </c>
      <c r="D89">
        <v>5</v>
      </c>
      <c r="AE89" s="6"/>
      <c r="AQ89" s="6"/>
    </row>
    <row r="90" spans="1:55">
      <c r="A90" t="s">
        <v>64</v>
      </c>
      <c r="B90" t="s">
        <v>151</v>
      </c>
      <c r="C90">
        <v>30</v>
      </c>
      <c r="D90">
        <v>5</v>
      </c>
      <c r="AE90" s="6"/>
      <c r="AQ90" s="6"/>
    </row>
    <row r="91" spans="1:55">
      <c r="A91" t="s">
        <v>64</v>
      </c>
      <c r="B91" t="s">
        <v>152</v>
      </c>
      <c r="C91">
        <v>20</v>
      </c>
      <c r="D91">
        <v>5</v>
      </c>
      <c r="AE91" s="6"/>
      <c r="AQ91" s="6"/>
    </row>
    <row r="92" spans="1:55">
      <c r="A92" t="s">
        <v>64</v>
      </c>
      <c r="B92" t="s">
        <v>153</v>
      </c>
      <c r="C92">
        <v>40</v>
      </c>
      <c r="D92">
        <v>5</v>
      </c>
      <c r="AE92" s="6"/>
      <c r="AQ92" s="6"/>
    </row>
    <row r="93" spans="1:55">
      <c r="A93" t="s">
        <v>64</v>
      </c>
      <c r="B93" t="s">
        <v>154</v>
      </c>
      <c r="C93">
        <v>40</v>
      </c>
      <c r="D93">
        <v>5</v>
      </c>
      <c r="AE93" s="6"/>
    </row>
    <row r="94" spans="1:55">
      <c r="A94" t="s">
        <v>64</v>
      </c>
      <c r="B94" t="s">
        <v>155</v>
      </c>
      <c r="C94">
        <v>60</v>
      </c>
      <c r="D94">
        <v>5</v>
      </c>
      <c r="AE94" s="6"/>
    </row>
    <row r="95" spans="1:55">
      <c r="A95" t="s">
        <v>64</v>
      </c>
      <c r="B95" t="s">
        <v>156</v>
      </c>
      <c r="C95">
        <v>50</v>
      </c>
      <c r="D95">
        <v>5</v>
      </c>
      <c r="AE95" s="6"/>
    </row>
    <row r="96" spans="1:55">
      <c r="A96" t="s">
        <v>64</v>
      </c>
      <c r="B96" t="s">
        <v>157</v>
      </c>
      <c r="C96">
        <v>35</v>
      </c>
      <c r="D96">
        <v>5</v>
      </c>
      <c r="AE96" s="6"/>
    </row>
    <row r="97" spans="1:31">
      <c r="A97" t="s">
        <v>64</v>
      </c>
      <c r="B97" t="s">
        <v>158</v>
      </c>
      <c r="C97">
        <v>50</v>
      </c>
      <c r="D97">
        <v>4</v>
      </c>
      <c r="AE97" s="6"/>
    </row>
    <row r="98" spans="1:31">
      <c r="A98" t="s">
        <v>67</v>
      </c>
      <c r="B98" t="s">
        <v>159</v>
      </c>
      <c r="C98">
        <v>20</v>
      </c>
      <c r="D98">
        <v>5</v>
      </c>
      <c r="AE98" s="6"/>
    </row>
    <row r="99" spans="1:31">
      <c r="A99" t="s">
        <v>67</v>
      </c>
      <c r="B99" t="s">
        <v>36</v>
      </c>
      <c r="C99">
        <v>60</v>
      </c>
      <c r="D99">
        <v>3</v>
      </c>
      <c r="AE99" s="6"/>
    </row>
    <row r="100" spans="1:31">
      <c r="A100" t="s">
        <v>67</v>
      </c>
      <c r="B100" t="s">
        <v>160</v>
      </c>
      <c r="C100">
        <v>60</v>
      </c>
      <c r="D100">
        <v>3</v>
      </c>
      <c r="AE100" s="6"/>
    </row>
    <row r="101" spans="1:31">
      <c r="A101" t="s">
        <v>67</v>
      </c>
      <c r="B101" t="s">
        <v>161</v>
      </c>
      <c r="C101">
        <v>56</v>
      </c>
      <c r="D101">
        <v>4</v>
      </c>
      <c r="AE101" s="6"/>
    </row>
    <row r="102" spans="1:31">
      <c r="A102" t="s">
        <v>67</v>
      </c>
      <c r="B102" t="s">
        <v>39</v>
      </c>
      <c r="C102">
        <v>40</v>
      </c>
      <c r="D102">
        <v>5</v>
      </c>
    </row>
    <row r="103" spans="1:31">
      <c r="A103" t="s">
        <v>67</v>
      </c>
      <c r="B103" t="s">
        <v>162</v>
      </c>
      <c r="C103">
        <v>26</v>
      </c>
      <c r="D103">
        <v>4</v>
      </c>
    </row>
    <row r="104" spans="1:31">
      <c r="A104" t="s">
        <v>67</v>
      </c>
      <c r="B104" t="s">
        <v>163</v>
      </c>
      <c r="C104">
        <v>35</v>
      </c>
      <c r="D104">
        <v>5</v>
      </c>
    </row>
    <row r="105" spans="1:31">
      <c r="A105" t="s">
        <v>67</v>
      </c>
      <c r="B105" t="s">
        <v>164</v>
      </c>
      <c r="C105">
        <v>30</v>
      </c>
      <c r="D105">
        <v>5</v>
      </c>
    </row>
    <row r="106" spans="1:31">
      <c r="A106" t="s">
        <v>67</v>
      </c>
      <c r="B106" t="s">
        <v>165</v>
      </c>
      <c r="C106">
        <v>30</v>
      </c>
      <c r="D106">
        <v>5</v>
      </c>
    </row>
    <row r="107" spans="1:31">
      <c r="A107" t="s">
        <v>67</v>
      </c>
      <c r="B107" t="s">
        <v>166</v>
      </c>
      <c r="C107">
        <v>25</v>
      </c>
      <c r="D107">
        <v>5</v>
      </c>
    </row>
    <row r="108" spans="1:31">
      <c r="A108" t="s">
        <v>67</v>
      </c>
      <c r="B108" t="s">
        <v>167</v>
      </c>
      <c r="C108">
        <v>35</v>
      </c>
      <c r="D108">
        <v>5</v>
      </c>
    </row>
    <row r="109" spans="1:31">
      <c r="A109" t="s">
        <v>67</v>
      </c>
      <c r="B109" t="s">
        <v>168</v>
      </c>
      <c r="C109">
        <v>40</v>
      </c>
      <c r="D109">
        <v>5</v>
      </c>
    </row>
    <row r="110" spans="1:31">
      <c r="A110" t="s">
        <v>67</v>
      </c>
      <c r="B110" t="s">
        <v>169</v>
      </c>
      <c r="C110">
        <v>25</v>
      </c>
      <c r="D110">
        <v>5</v>
      </c>
    </row>
    <row r="111" spans="1:31">
      <c r="A111" t="s">
        <v>67</v>
      </c>
      <c r="B111" t="s">
        <v>170</v>
      </c>
      <c r="C111">
        <v>20</v>
      </c>
      <c r="D111">
        <v>5</v>
      </c>
    </row>
    <row r="112" spans="1:31">
      <c r="A112" t="s">
        <v>70</v>
      </c>
      <c r="B112" t="s">
        <v>171</v>
      </c>
    </row>
    <row r="113" spans="1:4">
      <c r="A113" t="s">
        <v>70</v>
      </c>
      <c r="B113" t="s">
        <v>172</v>
      </c>
    </row>
    <row r="114" spans="1:4">
      <c r="A114" t="s">
        <v>70</v>
      </c>
      <c r="B114" t="s">
        <v>173</v>
      </c>
    </row>
    <row r="115" spans="1:4">
      <c r="A115" t="s">
        <v>70</v>
      </c>
      <c r="B115" t="s">
        <v>174</v>
      </c>
    </row>
    <row r="116" spans="1:4">
      <c r="A116" t="s">
        <v>70</v>
      </c>
      <c r="B116" t="s">
        <v>175</v>
      </c>
    </row>
    <row r="117" spans="1:4">
      <c r="A117" t="s">
        <v>70</v>
      </c>
      <c r="B117" t="s">
        <v>176</v>
      </c>
    </row>
    <row r="118" spans="1:4">
      <c r="A118" t="s">
        <v>70</v>
      </c>
      <c r="B118" t="s">
        <v>177</v>
      </c>
    </row>
    <row r="119" spans="1:4">
      <c r="A119" t="s">
        <v>70</v>
      </c>
      <c r="B119" t="s">
        <v>178</v>
      </c>
    </row>
    <row r="120" spans="1:4">
      <c r="A120" t="s">
        <v>70</v>
      </c>
      <c r="B120" t="s">
        <v>179</v>
      </c>
    </row>
    <row r="121" spans="1:4">
      <c r="A121" t="s">
        <v>70</v>
      </c>
      <c r="B121" t="s">
        <v>42</v>
      </c>
    </row>
    <row r="122" spans="1:4">
      <c r="A122" t="s">
        <v>70</v>
      </c>
      <c r="B122" t="s">
        <v>180</v>
      </c>
      <c r="C122">
        <v>40</v>
      </c>
      <c r="D122">
        <v>5</v>
      </c>
    </row>
    <row r="123" spans="1:4">
      <c r="A123" t="s">
        <v>70</v>
      </c>
      <c r="B123" t="s">
        <v>181</v>
      </c>
      <c r="C123">
        <v>30</v>
      </c>
      <c r="D123">
        <v>5</v>
      </c>
    </row>
    <row r="124" spans="1:4">
      <c r="A124" t="s">
        <v>70</v>
      </c>
      <c r="B124" t="s">
        <v>182</v>
      </c>
    </row>
    <row r="125" spans="1:4">
      <c r="A125" t="s">
        <v>70</v>
      </c>
      <c r="B125" t="s">
        <v>183</v>
      </c>
    </row>
    <row r="126" spans="1:4">
      <c r="A126" t="s">
        <v>70</v>
      </c>
      <c r="B126" t="s">
        <v>184</v>
      </c>
    </row>
    <row r="127" spans="1:4">
      <c r="A127" t="s">
        <v>70</v>
      </c>
      <c r="B127" t="s">
        <v>185</v>
      </c>
      <c r="C127">
        <v>35</v>
      </c>
      <c r="D127">
        <v>5</v>
      </c>
    </row>
    <row r="128" spans="1:4">
      <c r="A128" t="s">
        <v>70</v>
      </c>
      <c r="B128" t="s">
        <v>186</v>
      </c>
    </row>
    <row r="129" spans="1:4">
      <c r="A129" t="s">
        <v>70</v>
      </c>
      <c r="B129" t="s">
        <v>187</v>
      </c>
    </row>
    <row r="130" spans="1:4">
      <c r="A130" t="s">
        <v>70</v>
      </c>
      <c r="B130" t="s">
        <v>188</v>
      </c>
    </row>
    <row r="131" spans="1:4">
      <c r="A131" t="s">
        <v>70</v>
      </c>
      <c r="B131" t="s">
        <v>34</v>
      </c>
      <c r="C131">
        <v>25</v>
      </c>
      <c r="D131">
        <v>5</v>
      </c>
    </row>
    <row r="132" spans="1:4">
      <c r="A132" t="s">
        <v>70</v>
      </c>
      <c r="B132" t="s">
        <v>189</v>
      </c>
    </row>
    <row r="133" spans="1:4">
      <c r="A133" t="s">
        <v>70</v>
      </c>
      <c r="B133" t="s">
        <v>190</v>
      </c>
      <c r="C133">
        <v>50</v>
      </c>
      <c r="D133">
        <v>5</v>
      </c>
    </row>
    <row r="134" spans="1:4">
      <c r="A134" t="s">
        <v>70</v>
      </c>
      <c r="B134" t="s">
        <v>191</v>
      </c>
      <c r="C134">
        <v>50</v>
      </c>
      <c r="D134">
        <v>5</v>
      </c>
    </row>
    <row r="135" spans="1:4">
      <c r="A135" t="s">
        <v>70</v>
      </c>
      <c r="B135" t="s">
        <v>192</v>
      </c>
    </row>
    <row r="136" spans="1:4">
      <c r="A136" t="s">
        <v>73</v>
      </c>
      <c r="B136" t="s">
        <v>193</v>
      </c>
      <c r="C136">
        <v>50</v>
      </c>
      <c r="D136">
        <v>4</v>
      </c>
    </row>
    <row r="137" spans="1:4">
      <c r="A137" t="s">
        <v>73</v>
      </c>
      <c r="B137" t="s">
        <v>194</v>
      </c>
      <c r="C137">
        <v>60</v>
      </c>
      <c r="D137">
        <v>2</v>
      </c>
    </row>
    <row r="138" spans="1:4">
      <c r="A138" t="s">
        <v>73</v>
      </c>
      <c r="B138" t="s">
        <v>195</v>
      </c>
      <c r="C138">
        <v>44</v>
      </c>
      <c r="D138">
        <v>4</v>
      </c>
    </row>
    <row r="139" spans="1:4">
      <c r="A139" t="s">
        <v>73</v>
      </c>
      <c r="B139" t="s">
        <v>196</v>
      </c>
      <c r="C139">
        <v>55</v>
      </c>
      <c r="D139">
        <v>5</v>
      </c>
    </row>
    <row r="140" spans="1:4">
      <c r="A140" t="s">
        <v>73</v>
      </c>
      <c r="B140" t="s">
        <v>197</v>
      </c>
      <c r="C140">
        <v>50</v>
      </c>
      <c r="D140">
        <v>5</v>
      </c>
    </row>
    <row r="141" spans="1:4">
      <c r="A141" t="s">
        <v>73</v>
      </c>
      <c r="B141" t="s">
        <v>198</v>
      </c>
      <c r="C141">
        <v>60</v>
      </c>
      <c r="D141">
        <v>5</v>
      </c>
    </row>
    <row r="142" spans="1:4">
      <c r="A142" t="s">
        <v>73</v>
      </c>
      <c r="B142" t="s">
        <v>199</v>
      </c>
      <c r="C142">
        <v>45</v>
      </c>
      <c r="D142">
        <v>5</v>
      </c>
    </row>
    <row r="143" spans="1:4">
      <c r="A143" t="s">
        <v>73</v>
      </c>
      <c r="B143" t="s">
        <v>200</v>
      </c>
      <c r="C143">
        <v>40</v>
      </c>
      <c r="D143">
        <v>5</v>
      </c>
    </row>
    <row r="144" spans="1:4">
      <c r="A144" t="s">
        <v>73</v>
      </c>
      <c r="B144" t="s">
        <v>201</v>
      </c>
    </row>
    <row r="145" spans="1:4">
      <c r="A145" t="s">
        <v>73</v>
      </c>
      <c r="B145" t="s">
        <v>202</v>
      </c>
      <c r="C145">
        <v>40</v>
      </c>
      <c r="D145">
        <v>5</v>
      </c>
    </row>
    <row r="146" spans="1:4">
      <c r="A146" t="s">
        <v>73</v>
      </c>
      <c r="B146" t="s">
        <v>203</v>
      </c>
      <c r="C146">
        <v>50</v>
      </c>
      <c r="D146">
        <v>5</v>
      </c>
    </row>
    <row r="147" spans="1:4">
      <c r="A147" t="s">
        <v>73</v>
      </c>
      <c r="B147" t="s">
        <v>204</v>
      </c>
      <c r="C147">
        <v>70</v>
      </c>
      <c r="D147">
        <v>3</v>
      </c>
    </row>
    <row r="148" spans="1:4">
      <c r="A148" t="s">
        <v>73</v>
      </c>
      <c r="B148" t="s">
        <v>205</v>
      </c>
      <c r="C148">
        <v>40</v>
      </c>
      <c r="D148">
        <v>4</v>
      </c>
    </row>
    <row r="149" spans="1:4">
      <c r="A149" t="s">
        <v>73</v>
      </c>
      <c r="B149" t="s">
        <v>206</v>
      </c>
      <c r="C149">
        <v>42</v>
      </c>
      <c r="D149">
        <v>4</v>
      </c>
    </row>
    <row r="150" spans="1:4">
      <c r="A150" t="s">
        <v>73</v>
      </c>
      <c r="B150" t="s">
        <v>207</v>
      </c>
      <c r="C150">
        <v>45</v>
      </c>
      <c r="D150">
        <v>5</v>
      </c>
    </row>
    <row r="151" spans="1:4">
      <c r="A151" t="s">
        <v>73</v>
      </c>
      <c r="B151" t="s">
        <v>208</v>
      </c>
      <c r="C151">
        <v>52</v>
      </c>
      <c r="D151">
        <v>3</v>
      </c>
    </row>
    <row r="152" spans="1:4">
      <c r="A152" t="s">
        <v>73</v>
      </c>
      <c r="B152" t="s">
        <v>209</v>
      </c>
      <c r="C152">
        <v>40</v>
      </c>
      <c r="D152">
        <v>4</v>
      </c>
    </row>
    <row r="153" spans="1:4">
      <c r="A153" t="s">
        <v>73</v>
      </c>
      <c r="B153" t="s">
        <v>210</v>
      </c>
      <c r="C153">
        <v>40</v>
      </c>
      <c r="D153">
        <v>4</v>
      </c>
    </row>
    <row r="154" spans="1:4">
      <c r="A154" t="s">
        <v>73</v>
      </c>
      <c r="B154" t="s">
        <v>211</v>
      </c>
      <c r="C154">
        <v>36</v>
      </c>
      <c r="D154">
        <v>4</v>
      </c>
    </row>
    <row r="155" spans="1:4">
      <c r="A155" t="s">
        <v>73</v>
      </c>
      <c r="B155" t="s">
        <v>212</v>
      </c>
      <c r="C155">
        <v>40</v>
      </c>
      <c r="D155">
        <v>4</v>
      </c>
    </row>
    <row r="156" spans="1:4">
      <c r="A156" t="s">
        <v>73</v>
      </c>
      <c r="B156" t="s">
        <v>213</v>
      </c>
      <c r="C156">
        <v>60</v>
      </c>
      <c r="D156">
        <v>4</v>
      </c>
    </row>
    <row r="157" spans="1:4">
      <c r="A157" t="s">
        <v>73</v>
      </c>
      <c r="B157" t="s">
        <v>214</v>
      </c>
      <c r="C157">
        <v>56</v>
      </c>
      <c r="D157">
        <v>3</v>
      </c>
    </row>
    <row r="158" spans="1:4">
      <c r="A158" t="s">
        <v>73</v>
      </c>
      <c r="B158" t="s">
        <v>215</v>
      </c>
    </row>
    <row r="159" spans="1:4">
      <c r="A159" t="s">
        <v>73</v>
      </c>
      <c r="B159" t="s">
        <v>216</v>
      </c>
    </row>
    <row r="160" spans="1:4">
      <c r="A160" t="s">
        <v>73</v>
      </c>
      <c r="B160" t="s">
        <v>217</v>
      </c>
      <c r="C160">
        <v>40</v>
      </c>
      <c r="D160">
        <v>4</v>
      </c>
    </row>
    <row r="161" spans="1:4">
      <c r="A161" t="s">
        <v>73</v>
      </c>
      <c r="B161" t="s">
        <v>218</v>
      </c>
      <c r="C161">
        <v>40</v>
      </c>
      <c r="D161">
        <v>4</v>
      </c>
    </row>
    <row r="162" spans="1:4">
      <c r="A162" t="s">
        <v>73</v>
      </c>
      <c r="B162" t="s">
        <v>219</v>
      </c>
      <c r="C162">
        <v>50</v>
      </c>
      <c r="D162">
        <v>5</v>
      </c>
    </row>
    <row r="163" spans="1:4">
      <c r="A163" t="s">
        <v>73</v>
      </c>
      <c r="B163" t="s">
        <v>220</v>
      </c>
      <c r="C163">
        <v>40</v>
      </c>
      <c r="D163">
        <v>4</v>
      </c>
    </row>
    <row r="164" spans="1:4">
      <c r="A164" t="s">
        <v>221</v>
      </c>
      <c r="B164" t="s">
        <v>31</v>
      </c>
      <c r="C164">
        <v>40</v>
      </c>
      <c r="D164">
        <v>5</v>
      </c>
    </row>
    <row r="165" spans="1:4">
      <c r="A165" t="s">
        <v>221</v>
      </c>
      <c r="B165" t="s">
        <v>78</v>
      </c>
      <c r="C165">
        <v>30</v>
      </c>
      <c r="D165">
        <v>5</v>
      </c>
    </row>
    <row r="166" spans="1:4">
      <c r="A166" t="s">
        <v>221</v>
      </c>
      <c r="B166" t="s">
        <v>222</v>
      </c>
      <c r="C166">
        <v>40</v>
      </c>
      <c r="D166">
        <v>5</v>
      </c>
    </row>
    <row r="167" spans="1:4">
      <c r="A167" t="s">
        <v>77</v>
      </c>
      <c r="B167" t="s">
        <v>223</v>
      </c>
      <c r="C167">
        <v>24</v>
      </c>
      <c r="D167">
        <v>4</v>
      </c>
    </row>
    <row r="168" spans="1:4">
      <c r="A168" t="s">
        <v>77</v>
      </c>
      <c r="B168" t="s">
        <v>224</v>
      </c>
      <c r="C168">
        <v>20</v>
      </c>
      <c r="D168">
        <v>5</v>
      </c>
    </row>
    <row r="169" spans="1:4">
      <c r="A169" t="s">
        <v>77</v>
      </c>
      <c r="B169" t="s">
        <v>225</v>
      </c>
      <c r="C169">
        <v>20</v>
      </c>
      <c r="D169">
        <v>5</v>
      </c>
    </row>
    <row r="170" spans="1:4">
      <c r="A170" t="s">
        <v>77</v>
      </c>
      <c r="B170" t="s">
        <v>226</v>
      </c>
      <c r="C170">
        <v>30</v>
      </c>
      <c r="D170">
        <v>4</v>
      </c>
    </row>
    <row r="171" spans="1:4">
      <c r="A171" t="s">
        <v>77</v>
      </c>
      <c r="B171" t="s">
        <v>227</v>
      </c>
      <c r="C171">
        <v>20</v>
      </c>
      <c r="D171">
        <v>4</v>
      </c>
    </row>
    <row r="172" spans="1:4">
      <c r="A172" t="s">
        <v>77</v>
      </c>
      <c r="B172" t="s">
        <v>228</v>
      </c>
      <c r="C172">
        <v>30</v>
      </c>
      <c r="D172">
        <v>4</v>
      </c>
    </row>
    <row r="173" spans="1:4">
      <c r="A173" t="s">
        <v>77</v>
      </c>
      <c r="B173" t="s">
        <v>229</v>
      </c>
      <c r="C173">
        <v>42</v>
      </c>
      <c r="D173">
        <v>4</v>
      </c>
    </row>
    <row r="174" spans="1:4">
      <c r="A174" t="s">
        <v>77</v>
      </c>
      <c r="B174" t="s">
        <v>230</v>
      </c>
      <c r="C174">
        <v>36</v>
      </c>
      <c r="D174">
        <v>4</v>
      </c>
    </row>
    <row r="175" spans="1:4">
      <c r="A175" t="s">
        <v>77</v>
      </c>
      <c r="B175" t="s">
        <v>231</v>
      </c>
      <c r="C175">
        <v>20</v>
      </c>
      <c r="D175">
        <v>5</v>
      </c>
    </row>
    <row r="176" spans="1:4">
      <c r="A176" t="s">
        <v>77</v>
      </c>
      <c r="B176" t="s">
        <v>232</v>
      </c>
      <c r="C176">
        <v>26</v>
      </c>
      <c r="D176">
        <v>4</v>
      </c>
    </row>
    <row r="177" spans="1:4">
      <c r="A177" t="s">
        <v>77</v>
      </c>
      <c r="B177" t="s">
        <v>233</v>
      </c>
      <c r="C177">
        <v>20</v>
      </c>
      <c r="D177">
        <v>4</v>
      </c>
    </row>
    <row r="178" spans="1:4">
      <c r="A178" t="s">
        <v>77</v>
      </c>
      <c r="B178" t="s">
        <v>234</v>
      </c>
      <c r="C178">
        <v>20</v>
      </c>
      <c r="D178">
        <v>3</v>
      </c>
    </row>
    <row r="179" spans="1:4">
      <c r="A179" t="s">
        <v>77</v>
      </c>
      <c r="B179" t="s">
        <v>235</v>
      </c>
      <c r="C179">
        <v>20</v>
      </c>
      <c r="D179">
        <v>4</v>
      </c>
    </row>
    <row r="180" spans="1:4">
      <c r="A180" t="s">
        <v>77</v>
      </c>
      <c r="B180" t="s">
        <v>236</v>
      </c>
      <c r="C180">
        <v>30</v>
      </c>
      <c r="D180">
        <v>5</v>
      </c>
    </row>
    <row r="181" spans="1:4">
      <c r="A181" t="s">
        <v>237</v>
      </c>
      <c r="B181" t="s">
        <v>238</v>
      </c>
      <c r="C181">
        <v>30</v>
      </c>
      <c r="D181">
        <v>5</v>
      </c>
    </row>
    <row r="182" spans="1:4">
      <c r="A182" t="s">
        <v>237</v>
      </c>
      <c r="B182" t="s">
        <v>239</v>
      </c>
      <c r="C182">
        <v>30</v>
      </c>
      <c r="D182">
        <v>5</v>
      </c>
    </row>
    <row r="183" spans="1:4">
      <c r="A183" t="s">
        <v>237</v>
      </c>
      <c r="B183" t="s">
        <v>240</v>
      </c>
      <c r="C183">
        <v>20</v>
      </c>
      <c r="D183">
        <v>5</v>
      </c>
    </row>
    <row r="184" spans="1:4">
      <c r="A184" t="s">
        <v>237</v>
      </c>
      <c r="B184" t="s">
        <v>241</v>
      </c>
      <c r="C184">
        <v>30</v>
      </c>
      <c r="D184">
        <v>3</v>
      </c>
    </row>
    <row r="185" spans="1:4">
      <c r="A185" t="s">
        <v>237</v>
      </c>
      <c r="B185" t="s">
        <v>242</v>
      </c>
      <c r="C185">
        <v>30</v>
      </c>
      <c r="D185">
        <v>5</v>
      </c>
    </row>
    <row r="186" spans="1:4">
      <c r="A186" t="s">
        <v>237</v>
      </c>
      <c r="B186" t="s">
        <v>243</v>
      </c>
      <c r="C186">
        <v>30</v>
      </c>
      <c r="D186">
        <v>5</v>
      </c>
    </row>
    <row r="187" spans="1:4">
      <c r="A187" t="s">
        <v>237</v>
      </c>
      <c r="B187" t="s">
        <v>244</v>
      </c>
      <c r="C187">
        <v>30</v>
      </c>
      <c r="D187">
        <v>5</v>
      </c>
    </row>
    <row r="188" spans="1:4">
      <c r="A188" t="s">
        <v>237</v>
      </c>
      <c r="B188" t="s">
        <v>245</v>
      </c>
      <c r="C188">
        <v>25</v>
      </c>
      <c r="D188">
        <v>5</v>
      </c>
    </row>
    <row r="189" spans="1:4">
      <c r="A189" t="s">
        <v>237</v>
      </c>
      <c r="B189" t="s">
        <v>246</v>
      </c>
      <c r="C189">
        <v>30</v>
      </c>
      <c r="D189">
        <v>5</v>
      </c>
    </row>
    <row r="190" spans="1:4">
      <c r="A190" t="s">
        <v>237</v>
      </c>
      <c r="B190" t="s">
        <v>247</v>
      </c>
      <c r="C190">
        <v>25</v>
      </c>
      <c r="D190">
        <v>5</v>
      </c>
    </row>
    <row r="191" spans="1:4">
      <c r="A191" t="s">
        <v>237</v>
      </c>
      <c r="B191" t="s">
        <v>248</v>
      </c>
      <c r="C191">
        <v>30</v>
      </c>
      <c r="D191">
        <v>5</v>
      </c>
    </row>
    <row r="192" spans="1:4">
      <c r="A192" t="s">
        <v>237</v>
      </c>
      <c r="B192" t="s">
        <v>342</v>
      </c>
      <c r="C192">
        <v>45</v>
      </c>
      <c r="D192">
        <v>5</v>
      </c>
    </row>
    <row r="193" spans="1:4">
      <c r="A193" t="s">
        <v>237</v>
      </c>
      <c r="B193" t="s">
        <v>249</v>
      </c>
      <c r="C193">
        <v>45</v>
      </c>
      <c r="D193">
        <v>5</v>
      </c>
    </row>
    <row r="194" spans="1:4">
      <c r="A194" t="s">
        <v>237</v>
      </c>
      <c r="B194" t="s">
        <v>250</v>
      </c>
      <c r="C194">
        <v>30</v>
      </c>
      <c r="D194">
        <v>5</v>
      </c>
    </row>
    <row r="195" spans="1:4">
      <c r="A195" t="s">
        <v>237</v>
      </c>
      <c r="B195" t="s">
        <v>251</v>
      </c>
      <c r="C195">
        <v>30</v>
      </c>
      <c r="D195">
        <v>5</v>
      </c>
    </row>
    <row r="196" spans="1:4">
      <c r="A196" t="s">
        <v>79</v>
      </c>
      <c r="B196" t="s">
        <v>252</v>
      </c>
      <c r="C196">
        <v>30</v>
      </c>
      <c r="D196">
        <v>5</v>
      </c>
    </row>
    <row r="197" spans="1:4">
      <c r="A197" t="s">
        <v>79</v>
      </c>
      <c r="B197" t="s">
        <v>253</v>
      </c>
      <c r="C197">
        <v>35</v>
      </c>
      <c r="D197">
        <v>5</v>
      </c>
    </row>
    <row r="198" spans="1:4">
      <c r="A198" t="s">
        <v>79</v>
      </c>
      <c r="B198" t="s">
        <v>254</v>
      </c>
      <c r="C198">
        <v>30</v>
      </c>
      <c r="D198">
        <v>3</v>
      </c>
    </row>
    <row r="199" spans="1:4">
      <c r="A199" t="s">
        <v>79</v>
      </c>
      <c r="B199" t="s">
        <v>255</v>
      </c>
      <c r="C199">
        <v>40</v>
      </c>
      <c r="D199">
        <v>5</v>
      </c>
    </row>
    <row r="200" spans="1:4">
      <c r="A200" t="s">
        <v>79</v>
      </c>
      <c r="B200" t="s">
        <v>256</v>
      </c>
      <c r="C200">
        <v>20</v>
      </c>
      <c r="D200">
        <v>5</v>
      </c>
    </row>
    <row r="201" spans="1:4">
      <c r="A201" t="s">
        <v>79</v>
      </c>
      <c r="B201" t="s">
        <v>257</v>
      </c>
      <c r="C201">
        <v>35</v>
      </c>
      <c r="D201">
        <v>5</v>
      </c>
    </row>
    <row r="202" spans="1:4">
      <c r="A202" t="s">
        <v>79</v>
      </c>
      <c r="B202" t="s">
        <v>258</v>
      </c>
      <c r="C202">
        <v>40</v>
      </c>
      <c r="D202">
        <v>5</v>
      </c>
    </row>
    <row r="203" spans="1:4">
      <c r="A203" t="s">
        <v>79</v>
      </c>
      <c r="B203" t="s">
        <v>343</v>
      </c>
      <c r="C203">
        <v>30</v>
      </c>
      <c r="D203">
        <v>5</v>
      </c>
    </row>
    <row r="204" spans="1:4">
      <c r="A204" t="s">
        <v>79</v>
      </c>
      <c r="B204" t="s">
        <v>259</v>
      </c>
      <c r="C204">
        <v>25</v>
      </c>
      <c r="D204">
        <v>5</v>
      </c>
    </row>
    <row r="205" spans="1:4">
      <c r="A205" t="s">
        <v>79</v>
      </c>
      <c r="B205" t="s">
        <v>260</v>
      </c>
      <c r="C205">
        <v>40</v>
      </c>
      <c r="D205">
        <v>5</v>
      </c>
    </row>
    <row r="206" spans="1:4">
      <c r="A206" t="s">
        <v>79</v>
      </c>
      <c r="B206" t="s">
        <v>261</v>
      </c>
      <c r="C206">
        <v>30</v>
      </c>
      <c r="D206">
        <v>5</v>
      </c>
    </row>
    <row r="207" spans="1:4">
      <c r="A207" t="s">
        <v>79</v>
      </c>
      <c r="B207" t="s">
        <v>262</v>
      </c>
      <c r="C207">
        <v>25</v>
      </c>
      <c r="D207">
        <v>5</v>
      </c>
    </row>
    <row r="208" spans="1:4">
      <c r="A208" t="s">
        <v>79</v>
      </c>
      <c r="B208" t="s">
        <v>263</v>
      </c>
      <c r="C208">
        <v>35</v>
      </c>
      <c r="D208">
        <v>5</v>
      </c>
    </row>
    <row r="209" spans="1:4">
      <c r="A209" t="s">
        <v>79</v>
      </c>
      <c r="B209" t="s">
        <v>264</v>
      </c>
      <c r="C209">
        <v>32</v>
      </c>
      <c r="D209">
        <v>4</v>
      </c>
    </row>
    <row r="210" spans="1:4">
      <c r="A210" t="s">
        <v>79</v>
      </c>
      <c r="B210" t="s">
        <v>265</v>
      </c>
      <c r="C210">
        <v>24</v>
      </c>
      <c r="D210">
        <v>4</v>
      </c>
    </row>
    <row r="211" spans="1:4">
      <c r="A211" t="s">
        <v>79</v>
      </c>
      <c r="B211" t="s">
        <v>266</v>
      </c>
      <c r="C211">
        <v>35</v>
      </c>
      <c r="D211">
        <v>5</v>
      </c>
    </row>
    <row r="212" spans="1:4">
      <c r="A212" t="s">
        <v>79</v>
      </c>
      <c r="B212" t="s">
        <v>267</v>
      </c>
      <c r="C212">
        <v>30</v>
      </c>
      <c r="D212">
        <v>5</v>
      </c>
    </row>
    <row r="213" spans="1:4">
      <c r="A213" t="s">
        <v>79</v>
      </c>
      <c r="B213" t="s">
        <v>268</v>
      </c>
      <c r="C213">
        <v>25</v>
      </c>
      <c r="D213">
        <v>5</v>
      </c>
    </row>
    <row r="214" spans="1:4">
      <c r="A214" t="s">
        <v>79</v>
      </c>
      <c r="B214" t="s">
        <v>269</v>
      </c>
      <c r="C214">
        <v>35</v>
      </c>
      <c r="D214">
        <v>5</v>
      </c>
    </row>
    <row r="215" spans="1:4">
      <c r="A215" t="s">
        <v>79</v>
      </c>
      <c r="B215" t="s">
        <v>270</v>
      </c>
      <c r="C215">
        <v>40</v>
      </c>
      <c r="D215">
        <v>5</v>
      </c>
    </row>
    <row r="216" spans="1:4">
      <c r="A216" t="s">
        <v>79</v>
      </c>
      <c r="B216" t="s">
        <v>271</v>
      </c>
      <c r="C216">
        <v>25</v>
      </c>
      <c r="D216">
        <v>5</v>
      </c>
    </row>
    <row r="217" spans="1:4">
      <c r="A217" t="s">
        <v>79</v>
      </c>
      <c r="B217" t="s">
        <v>272</v>
      </c>
      <c r="C217">
        <v>25</v>
      </c>
      <c r="D217">
        <v>5</v>
      </c>
    </row>
    <row r="218" spans="1:4">
      <c r="A218" t="s">
        <v>79</v>
      </c>
      <c r="B218" t="s">
        <v>273</v>
      </c>
      <c r="C218">
        <v>25</v>
      </c>
      <c r="D218">
        <v>5</v>
      </c>
    </row>
    <row r="219" spans="1:4">
      <c r="A219" t="s">
        <v>79</v>
      </c>
      <c r="B219" t="s">
        <v>274</v>
      </c>
      <c r="C219">
        <v>30</v>
      </c>
      <c r="D219">
        <v>5</v>
      </c>
    </row>
    <row r="220" spans="1:4">
      <c r="A220" t="s">
        <v>79</v>
      </c>
      <c r="B220" t="s">
        <v>275</v>
      </c>
      <c r="C220">
        <v>25</v>
      </c>
      <c r="D220">
        <v>5</v>
      </c>
    </row>
    <row r="221" spans="1:4">
      <c r="A221" t="s">
        <v>79</v>
      </c>
      <c r="B221" t="s">
        <v>276</v>
      </c>
      <c r="C221">
        <v>25</v>
      </c>
      <c r="D221">
        <v>5</v>
      </c>
    </row>
    <row r="222" spans="1:4">
      <c r="A222" t="s">
        <v>79</v>
      </c>
      <c r="B222" t="s">
        <v>277</v>
      </c>
      <c r="C222">
        <v>40</v>
      </c>
      <c r="D222">
        <v>5</v>
      </c>
    </row>
    <row r="223" spans="1:4">
      <c r="A223" t="s">
        <v>79</v>
      </c>
      <c r="B223" t="s">
        <v>278</v>
      </c>
      <c r="C223">
        <v>35</v>
      </c>
      <c r="D223">
        <v>5</v>
      </c>
    </row>
    <row r="224" spans="1:4">
      <c r="A224" t="s">
        <v>79</v>
      </c>
      <c r="B224" t="s">
        <v>279</v>
      </c>
      <c r="C224">
        <v>30</v>
      </c>
      <c r="D224">
        <v>5</v>
      </c>
    </row>
    <row r="225" spans="1:4">
      <c r="A225" t="s">
        <v>79</v>
      </c>
      <c r="B225" t="s">
        <v>280</v>
      </c>
      <c r="C225">
        <v>35</v>
      </c>
      <c r="D225">
        <v>5</v>
      </c>
    </row>
    <row r="226" spans="1:4">
      <c r="A226" t="s">
        <v>79</v>
      </c>
      <c r="B226" t="s">
        <v>281</v>
      </c>
      <c r="C226">
        <v>30</v>
      </c>
      <c r="D226">
        <v>5</v>
      </c>
    </row>
    <row r="227" spans="1:4">
      <c r="A227" t="s">
        <v>79</v>
      </c>
      <c r="B227" t="s">
        <v>282</v>
      </c>
      <c r="C227">
        <v>40</v>
      </c>
      <c r="D227">
        <v>5</v>
      </c>
    </row>
    <row r="228" spans="1:4">
      <c r="A228" t="s">
        <v>79</v>
      </c>
      <c r="B228" t="s">
        <v>283</v>
      </c>
      <c r="C228">
        <v>30</v>
      </c>
      <c r="D228">
        <v>5</v>
      </c>
    </row>
    <row r="229" spans="1:4">
      <c r="A229" t="s">
        <v>79</v>
      </c>
      <c r="B229" t="s">
        <v>284</v>
      </c>
      <c r="C229">
        <v>35</v>
      </c>
      <c r="D229">
        <v>5</v>
      </c>
    </row>
    <row r="230" spans="1:4">
      <c r="A230" t="s">
        <v>79</v>
      </c>
      <c r="B230" t="s">
        <v>285</v>
      </c>
      <c r="C230">
        <v>16</v>
      </c>
      <c r="D230">
        <v>4</v>
      </c>
    </row>
    <row r="231" spans="1:4">
      <c r="A231" t="s">
        <v>79</v>
      </c>
      <c r="B231" t="s">
        <v>286</v>
      </c>
      <c r="C231">
        <v>30</v>
      </c>
      <c r="D231">
        <v>5</v>
      </c>
    </row>
    <row r="232" spans="1:4">
      <c r="A232" t="s">
        <v>287</v>
      </c>
      <c r="B232" t="s">
        <v>288</v>
      </c>
    </row>
    <row r="233" spans="1:4">
      <c r="A233" t="s">
        <v>287</v>
      </c>
      <c r="B233" t="s">
        <v>289</v>
      </c>
    </row>
    <row r="234" spans="1:4">
      <c r="A234" t="s">
        <v>287</v>
      </c>
      <c r="B234" t="s">
        <v>290</v>
      </c>
    </row>
    <row r="235" spans="1:4">
      <c r="A235" t="s">
        <v>287</v>
      </c>
      <c r="B235" t="s">
        <v>291</v>
      </c>
    </row>
    <row r="236" spans="1:4">
      <c r="A236" t="s">
        <v>287</v>
      </c>
      <c r="B236" t="s">
        <v>292</v>
      </c>
    </row>
    <row r="237" spans="1:4">
      <c r="A237" t="s">
        <v>287</v>
      </c>
      <c r="B237" t="s">
        <v>293</v>
      </c>
    </row>
    <row r="238" spans="1:4">
      <c r="A238" t="s">
        <v>287</v>
      </c>
      <c r="B238" t="s">
        <v>294</v>
      </c>
    </row>
    <row r="239" spans="1:4">
      <c r="A239" t="s">
        <v>287</v>
      </c>
      <c r="B239" t="s">
        <v>295</v>
      </c>
    </row>
    <row r="240" spans="1:4">
      <c r="A240" t="s">
        <v>287</v>
      </c>
      <c r="B240" t="s">
        <v>296</v>
      </c>
    </row>
    <row r="241" spans="1:2">
      <c r="A241" t="s">
        <v>287</v>
      </c>
      <c r="B241" t="s">
        <v>297</v>
      </c>
    </row>
    <row r="242" spans="1:2">
      <c r="A242" t="s">
        <v>287</v>
      </c>
      <c r="B242" t="s">
        <v>298</v>
      </c>
    </row>
    <row r="243" spans="1:2">
      <c r="A243" t="s">
        <v>287</v>
      </c>
      <c r="B243" t="s">
        <v>43</v>
      </c>
    </row>
    <row r="244" spans="1:2">
      <c r="A244" t="s">
        <v>287</v>
      </c>
      <c r="B244" t="s">
        <v>299</v>
      </c>
    </row>
    <row r="245" spans="1:2">
      <c r="A245" t="s">
        <v>287</v>
      </c>
      <c r="B245" t="s">
        <v>300</v>
      </c>
    </row>
    <row r="246" spans="1:2">
      <c r="A246" t="s">
        <v>287</v>
      </c>
      <c r="B246" t="s">
        <v>301</v>
      </c>
    </row>
    <row r="247" spans="1:2">
      <c r="A247" t="s">
        <v>287</v>
      </c>
      <c r="B247" t="s">
        <v>302</v>
      </c>
    </row>
    <row r="248" spans="1:2">
      <c r="A248" t="s">
        <v>287</v>
      </c>
      <c r="B248" t="s">
        <v>303</v>
      </c>
    </row>
    <row r="249" spans="1:2">
      <c r="A249" t="s">
        <v>287</v>
      </c>
      <c r="B249" t="s">
        <v>304</v>
      </c>
    </row>
    <row r="250" spans="1:2">
      <c r="A250" t="s">
        <v>287</v>
      </c>
      <c r="B250" t="s">
        <v>305</v>
      </c>
    </row>
    <row r="251" spans="1:2">
      <c r="A251" t="s">
        <v>287</v>
      </c>
      <c r="B251" t="s">
        <v>306</v>
      </c>
    </row>
    <row r="252" spans="1:2">
      <c r="A252" t="s">
        <v>287</v>
      </c>
      <c r="B252" t="s">
        <v>307</v>
      </c>
    </row>
    <row r="253" spans="1:2">
      <c r="A253" t="s">
        <v>287</v>
      </c>
      <c r="B253" t="s">
        <v>308</v>
      </c>
    </row>
    <row r="254" spans="1:2">
      <c r="A254" t="s">
        <v>287</v>
      </c>
      <c r="B254" t="s">
        <v>309</v>
      </c>
    </row>
    <row r="255" spans="1:2">
      <c r="A255" t="s">
        <v>287</v>
      </c>
      <c r="B255" t="s">
        <v>310</v>
      </c>
    </row>
    <row r="256" spans="1:2">
      <c r="A256" t="s">
        <v>287</v>
      </c>
      <c r="B256" t="s">
        <v>311</v>
      </c>
    </row>
    <row r="257" spans="1:4">
      <c r="A257" t="s">
        <v>287</v>
      </c>
      <c r="B257" t="s">
        <v>312</v>
      </c>
    </row>
    <row r="258" spans="1:4">
      <c r="A258" t="s">
        <v>287</v>
      </c>
      <c r="B258" t="s">
        <v>313</v>
      </c>
    </row>
    <row r="259" spans="1:4">
      <c r="A259" t="s">
        <v>83</v>
      </c>
      <c r="B259" t="s">
        <v>314</v>
      </c>
      <c r="C259">
        <v>25</v>
      </c>
      <c r="D259">
        <v>5</v>
      </c>
    </row>
    <row r="260" spans="1:4">
      <c r="A260" t="s">
        <v>83</v>
      </c>
      <c r="B260" t="s">
        <v>315</v>
      </c>
      <c r="C260">
        <v>25</v>
      </c>
      <c r="D260">
        <v>5</v>
      </c>
    </row>
    <row r="261" spans="1:4">
      <c r="A261" t="s">
        <v>83</v>
      </c>
      <c r="B261" t="s">
        <v>316</v>
      </c>
      <c r="C261">
        <v>20</v>
      </c>
      <c r="D261">
        <v>5</v>
      </c>
    </row>
    <row r="262" spans="1:4">
      <c r="A262" t="s">
        <v>83</v>
      </c>
      <c r="B262" t="s">
        <v>317</v>
      </c>
      <c r="C262">
        <v>40</v>
      </c>
      <c r="D262">
        <v>3</v>
      </c>
    </row>
    <row r="263" spans="1:4">
      <c r="A263" t="s">
        <v>83</v>
      </c>
      <c r="B263" t="s">
        <v>318</v>
      </c>
    </row>
    <row r="264" spans="1:4">
      <c r="A264" t="s">
        <v>83</v>
      </c>
      <c r="B264" t="s">
        <v>319</v>
      </c>
      <c r="C264">
        <v>25</v>
      </c>
      <c r="D264">
        <v>5</v>
      </c>
    </row>
    <row r="265" spans="1:4">
      <c r="A265" t="s">
        <v>83</v>
      </c>
      <c r="B265" t="s">
        <v>320</v>
      </c>
      <c r="C265">
        <v>36</v>
      </c>
      <c r="D265">
        <v>4</v>
      </c>
    </row>
    <row r="266" spans="1:4">
      <c r="A266" t="s">
        <v>83</v>
      </c>
      <c r="B266" t="s">
        <v>321</v>
      </c>
      <c r="C266">
        <v>30</v>
      </c>
      <c r="D266">
        <v>5</v>
      </c>
    </row>
    <row r="267" spans="1:4">
      <c r="A267" t="s">
        <v>83</v>
      </c>
      <c r="B267" t="s">
        <v>322</v>
      </c>
      <c r="C267">
        <v>30</v>
      </c>
      <c r="D267">
        <v>5</v>
      </c>
    </row>
    <row r="268" spans="1:4">
      <c r="A268" t="s">
        <v>83</v>
      </c>
      <c r="B268" t="s">
        <v>323</v>
      </c>
      <c r="C268">
        <v>35</v>
      </c>
      <c r="D268">
        <v>5</v>
      </c>
    </row>
    <row r="269" spans="1:4">
      <c r="A269" t="s">
        <v>83</v>
      </c>
      <c r="B269" t="s">
        <v>324</v>
      </c>
      <c r="C269">
        <v>20</v>
      </c>
      <c r="D269">
        <v>5</v>
      </c>
    </row>
    <row r="270" spans="1:4">
      <c r="A270" t="s">
        <v>83</v>
      </c>
      <c r="B270" t="s">
        <v>325</v>
      </c>
      <c r="C270">
        <v>30</v>
      </c>
      <c r="D270">
        <v>5</v>
      </c>
    </row>
  </sheetData>
  <pageMargins left="0.75" right="0.75" top="1" bottom="1" header="0.5" footer="0.5"/>
  <tableParts count="5">
    <tablePart r:id="rId1"/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Base</vt:lpstr>
      <vt:lpstr>Stats</vt:lpstr>
      <vt:lpstr>Damage</vt:lpstr>
      <vt:lpstr>Combat</vt:lpstr>
      <vt:lpstr>Robot</vt:lpstr>
      <vt:lpstr>Saves</vt:lpstr>
      <vt:lpstr>Skills</vt:lpstr>
      <vt:lpstr>Data</vt:lpstr>
    </vt:vector>
  </TitlesOfParts>
  <Company>LLNL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Athey</dc:creator>
  <cp:lastModifiedBy>Kevin Athey</cp:lastModifiedBy>
  <dcterms:created xsi:type="dcterms:W3CDTF">2011-01-04T21:46:17Z</dcterms:created>
  <dcterms:modified xsi:type="dcterms:W3CDTF">2011-02-03T20:44:24Z</dcterms:modified>
</cp:coreProperties>
</file>