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940" yWindow="0" windowWidth="25600" windowHeight="16060" tabRatio="616" activeTab="1"/>
  </bookViews>
  <sheets>
    <sheet name="Witchwood Random Encounters" sheetId="1" r:id="rId1"/>
    <sheet name="Blackfens Random Encounters" sheetId="3" r:id="rId2"/>
    <sheet name="Thronwaste Random Encounters" sheetId="4" r:id="rId3"/>
    <sheet name="Wyrmsmoke Random Encounter" sheetId="5" r:id="rId4"/>
    <sheet name="Fane Security" sheetId="6" r:id="rId5"/>
  </sheets>
  <definedNames>
    <definedName name="BlackfensEncounters" localSheetId="2">'Thronwaste Random Encounters'!$N$1:$O$101</definedName>
    <definedName name="BlackfensEncounters" localSheetId="3">'Wyrmsmoke Random Encounter'!$N$1:$O$101</definedName>
    <definedName name="BlackfensEncounters">'Blackfens Random Encounters'!$N$1:$O$101</definedName>
    <definedName name="_xlnm.Print_Area" localSheetId="1">'Blackfens Random Encounters'!$A$1:$K$51</definedName>
    <definedName name="_xlnm.Print_Area" localSheetId="4">'Fane Security'!$A$1:$E$31</definedName>
    <definedName name="_xlnm.Print_Area" localSheetId="2">'Thronwaste Random Encounters'!$A$1:$K$51</definedName>
    <definedName name="_xlnm.Print_Area" localSheetId="0">'Witchwood Random Encounters'!$A$1:$K$51</definedName>
    <definedName name="_xlnm.Print_Area" localSheetId="3">'Wyrmsmoke Random Encounter'!$A$1:$K$51</definedName>
    <definedName name="ThornwasteEncounters" localSheetId="3">'Wyrmsmoke Random Encounter'!$N$1:$O$101</definedName>
    <definedName name="ThornwasteEncounters">'Thronwaste Random Encounters'!$N$1:$O$101</definedName>
    <definedName name="WithcwoodEncounters" localSheetId="1">'Blackfens Random Encounters'!$N$1:$O$101</definedName>
    <definedName name="WithcwoodEncounters" localSheetId="2">'Thronwaste Random Encounters'!$N$1:$O$101</definedName>
    <definedName name="WithcwoodEncounters" localSheetId="3">'Wyrmsmoke Random Encounter'!$N$1:$O$101</definedName>
    <definedName name="WithcwoodEncounters">'Witchwood Random Encounters'!$N$1:$O$101</definedName>
    <definedName name="WyrmsmokeEncounters">'Wyrmsmoke Random Encounter'!$N$1:$O$101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01" i="3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6"/>
  <c r="O5"/>
  <c r="O4"/>
  <c r="O3"/>
  <c r="O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2"/>
  <c r="J3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K3"/>
  <c r="J4"/>
  <c r="K4"/>
  <c r="J5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N90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N91"/>
  <c r="N92"/>
  <c r="N93"/>
  <c r="N94"/>
  <c r="N95"/>
  <c r="N96"/>
  <c r="N97"/>
  <c r="N98"/>
  <c r="N99"/>
  <c r="K27"/>
  <c r="J28"/>
  <c r="K28"/>
  <c r="J29"/>
  <c r="K29"/>
  <c r="J30"/>
  <c r="K30"/>
  <c r="J31"/>
  <c r="K31"/>
  <c r="J32"/>
  <c r="K32"/>
  <c r="J33"/>
  <c r="N100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2"/>
  <c r="K2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2"/>
  <c r="N101"/>
  <c r="G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2"/>
  <c r="C2"/>
  <c r="E3" i="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2"/>
  <c r="O47" i="4"/>
  <c r="O46"/>
  <c r="O45"/>
  <c r="O44"/>
  <c r="O43"/>
  <c r="O42"/>
  <c r="O41"/>
  <c r="O40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35"/>
  <c r="O34"/>
  <c r="O33"/>
  <c r="O32"/>
  <c r="O31"/>
  <c r="O30"/>
  <c r="O29"/>
  <c r="O28"/>
  <c r="O27"/>
  <c r="O26"/>
  <c r="O25"/>
  <c r="O24"/>
  <c r="O23"/>
  <c r="O22"/>
  <c r="O21"/>
  <c r="O11"/>
  <c r="O10"/>
  <c r="O9"/>
  <c r="O8"/>
  <c r="O7"/>
  <c r="O6"/>
  <c r="J5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K51"/>
  <c r="J50"/>
  <c r="K50"/>
  <c r="J49"/>
  <c r="K49"/>
  <c r="J48"/>
  <c r="N77"/>
  <c r="N78"/>
  <c r="N79"/>
  <c r="N80"/>
  <c r="N81"/>
  <c r="N82"/>
  <c r="N83"/>
  <c r="N84"/>
  <c r="N85"/>
  <c r="N86"/>
  <c r="N87"/>
  <c r="N88"/>
  <c r="N89"/>
  <c r="K48"/>
  <c r="J47"/>
  <c r="K47"/>
  <c r="J46"/>
  <c r="N90"/>
  <c r="N91"/>
  <c r="N92"/>
  <c r="N93"/>
  <c r="N94"/>
  <c r="N95"/>
  <c r="N96"/>
  <c r="N97"/>
  <c r="N98"/>
  <c r="N99"/>
  <c r="K46"/>
  <c r="J45"/>
  <c r="K45"/>
  <c r="J44"/>
  <c r="K44"/>
  <c r="J43"/>
  <c r="K43"/>
  <c r="J42"/>
  <c r="K42"/>
  <c r="J41"/>
  <c r="K41"/>
  <c r="J40"/>
  <c r="K40"/>
  <c r="J39"/>
  <c r="K39"/>
  <c r="J38"/>
  <c r="K38"/>
  <c r="J37"/>
  <c r="K37"/>
  <c r="J36"/>
  <c r="K36"/>
  <c r="J35"/>
  <c r="K35"/>
  <c r="J34"/>
  <c r="K34"/>
  <c r="J33"/>
  <c r="K33"/>
  <c r="J32"/>
  <c r="K32"/>
  <c r="J31"/>
  <c r="K31"/>
  <c r="J30"/>
  <c r="K30"/>
  <c r="J29"/>
  <c r="K29"/>
  <c r="J28"/>
  <c r="K28"/>
  <c r="J27"/>
  <c r="K27"/>
  <c r="J26"/>
  <c r="K26"/>
  <c r="J25"/>
  <c r="K25"/>
  <c r="J24"/>
  <c r="K24"/>
  <c r="J23"/>
  <c r="K23"/>
  <c r="J22"/>
  <c r="K22"/>
  <c r="J21"/>
  <c r="K21"/>
  <c r="J20"/>
  <c r="K20"/>
  <c r="J19"/>
  <c r="K19"/>
  <c r="J18"/>
  <c r="K18"/>
  <c r="J17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  <c r="J2"/>
  <c r="N100"/>
  <c r="N101"/>
  <c r="K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2"/>
  <c r="G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2"/>
  <c r="C2"/>
  <c r="I51"/>
  <c r="E51"/>
  <c r="A51"/>
  <c r="I50"/>
  <c r="E50"/>
  <c r="A50"/>
  <c r="I49"/>
  <c r="E49"/>
  <c r="A49"/>
  <c r="I48"/>
  <c r="E48"/>
  <c r="A48"/>
  <c r="I47"/>
  <c r="E47"/>
  <c r="A47"/>
  <c r="I46"/>
  <c r="E46"/>
  <c r="A46"/>
  <c r="I45"/>
  <c r="E45"/>
  <c r="A45"/>
  <c r="I44"/>
  <c r="E44"/>
  <c r="A44"/>
  <c r="I43"/>
  <c r="E43"/>
  <c r="A43"/>
  <c r="I42"/>
  <c r="E42"/>
  <c r="A42"/>
  <c r="I41"/>
  <c r="E41"/>
  <c r="A41"/>
  <c r="I40"/>
  <c r="E40"/>
  <c r="A40"/>
  <c r="I39"/>
  <c r="E39"/>
  <c r="A39"/>
  <c r="I38"/>
  <c r="E38"/>
  <c r="A38"/>
  <c r="I37"/>
  <c r="E37"/>
  <c r="A37"/>
  <c r="I36"/>
  <c r="E36"/>
  <c r="A36"/>
  <c r="I35"/>
  <c r="E35"/>
  <c r="A35"/>
  <c r="I34"/>
  <c r="E34"/>
  <c r="A34"/>
  <c r="I33"/>
  <c r="E33"/>
  <c r="A33"/>
  <c r="I32"/>
  <c r="E32"/>
  <c r="A32"/>
  <c r="I31"/>
  <c r="E31"/>
  <c r="A31"/>
  <c r="I30"/>
  <c r="E30"/>
  <c r="A30"/>
  <c r="I29"/>
  <c r="E29"/>
  <c r="A29"/>
  <c r="I28"/>
  <c r="E28"/>
  <c r="A28"/>
  <c r="I27"/>
  <c r="E27"/>
  <c r="A27"/>
  <c r="I26"/>
  <c r="E26"/>
  <c r="A26"/>
  <c r="I25"/>
  <c r="E25"/>
  <c r="A25"/>
  <c r="I24"/>
  <c r="E24"/>
  <c r="A24"/>
  <c r="I23"/>
  <c r="E23"/>
  <c r="A23"/>
  <c r="I22"/>
  <c r="E22"/>
  <c r="A22"/>
  <c r="I21"/>
  <c r="E21"/>
  <c r="A21"/>
  <c r="I20"/>
  <c r="E20"/>
  <c r="A20"/>
  <c r="I19"/>
  <c r="E19"/>
  <c r="A19"/>
  <c r="I18"/>
  <c r="E18"/>
  <c r="A18"/>
  <c r="I17"/>
  <c r="E17"/>
  <c r="A17"/>
  <c r="I16"/>
  <c r="E16"/>
  <c r="A16"/>
  <c r="I15"/>
  <c r="E15"/>
  <c r="A15"/>
  <c r="I14"/>
  <c r="E14"/>
  <c r="A14"/>
  <c r="I13"/>
  <c r="E13"/>
  <c r="A13"/>
  <c r="I12"/>
  <c r="E12"/>
  <c r="A12"/>
  <c r="I11"/>
  <c r="E11"/>
  <c r="A11"/>
  <c r="I10"/>
  <c r="E10"/>
  <c r="A10"/>
  <c r="I9"/>
  <c r="E9"/>
  <c r="A9"/>
  <c r="I8"/>
  <c r="E8"/>
  <c r="A8"/>
  <c r="I7"/>
  <c r="E7"/>
  <c r="A7"/>
  <c r="I6"/>
  <c r="E6"/>
  <c r="A6"/>
  <c r="I5"/>
  <c r="E5"/>
  <c r="A5"/>
  <c r="I4"/>
  <c r="E4"/>
  <c r="A4"/>
  <c r="I3"/>
  <c r="E3"/>
  <c r="A3"/>
  <c r="I2"/>
  <c r="E2"/>
  <c r="A2"/>
  <c r="A30" i="1"/>
  <c r="B30"/>
  <c r="O45"/>
  <c r="O7"/>
  <c r="O5"/>
  <c r="O15"/>
  <c r="O81"/>
  <c r="O91"/>
  <c r="O92"/>
  <c r="O64"/>
  <c r="O22"/>
  <c r="O10"/>
  <c r="O50"/>
  <c r="O59"/>
  <c r="O24"/>
  <c r="O53"/>
  <c r="O78"/>
  <c r="O42"/>
  <c r="O84"/>
  <c r="O47"/>
  <c r="O34"/>
  <c r="O87"/>
  <c r="O51"/>
  <c r="O90"/>
  <c r="O27"/>
  <c r="O32"/>
  <c r="O8"/>
  <c r="O60"/>
  <c r="O26"/>
  <c r="O44"/>
  <c r="O31"/>
  <c r="O86"/>
  <c r="O12"/>
  <c r="O35"/>
  <c r="O54"/>
  <c r="O77"/>
  <c r="O13"/>
  <c r="O93"/>
  <c r="O57"/>
  <c r="O58"/>
  <c r="O62"/>
  <c r="O56"/>
  <c r="O49"/>
  <c r="O30"/>
  <c r="O48"/>
  <c r="O25"/>
  <c r="O83"/>
  <c r="O55"/>
  <c r="O11"/>
  <c r="O43"/>
  <c r="O33"/>
  <c r="O79"/>
  <c r="O63"/>
  <c r="O46"/>
  <c r="O89"/>
  <c r="O80"/>
  <c r="O88"/>
  <c r="O9"/>
  <c r="O28"/>
  <c r="O29"/>
  <c r="O85"/>
  <c r="O52"/>
  <c r="O14"/>
  <c r="O8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C30"/>
  <c r="E30"/>
  <c r="F30"/>
  <c r="O6"/>
  <c r="O23"/>
  <c r="O61"/>
  <c r="G30"/>
  <c r="I30"/>
  <c r="J30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K30"/>
  <c r="A31"/>
  <c r="B31"/>
  <c r="C31"/>
  <c r="E31"/>
  <c r="F31"/>
  <c r="G31"/>
  <c r="I31"/>
  <c r="J31"/>
  <c r="K31"/>
  <c r="A32"/>
  <c r="B32"/>
  <c r="C32"/>
  <c r="E32"/>
  <c r="F32"/>
  <c r="G32"/>
  <c r="I32"/>
  <c r="J32"/>
  <c r="K32"/>
  <c r="A33"/>
  <c r="B33"/>
  <c r="C33"/>
  <c r="E33"/>
  <c r="F33"/>
  <c r="G33"/>
  <c r="I33"/>
  <c r="J33"/>
  <c r="K33"/>
  <c r="A34"/>
  <c r="B34"/>
  <c r="C34"/>
  <c r="E34"/>
  <c r="F34"/>
  <c r="G34"/>
  <c r="I34"/>
  <c r="J34"/>
  <c r="K34"/>
  <c r="A35"/>
  <c r="B35"/>
  <c r="N99"/>
  <c r="N100"/>
  <c r="N101"/>
  <c r="C35"/>
  <c r="E35"/>
  <c r="F35"/>
  <c r="G35"/>
  <c r="I35"/>
  <c r="J35"/>
  <c r="K35"/>
  <c r="A36"/>
  <c r="B36"/>
  <c r="C36"/>
  <c r="E36"/>
  <c r="F36"/>
  <c r="G36"/>
  <c r="I36"/>
  <c r="J36"/>
  <c r="K36"/>
  <c r="A37"/>
  <c r="B37"/>
  <c r="C37"/>
  <c r="E37"/>
  <c r="F37"/>
  <c r="G37"/>
  <c r="I37"/>
  <c r="J37"/>
  <c r="K37"/>
  <c r="A38"/>
  <c r="B38"/>
  <c r="C38"/>
  <c r="E38"/>
  <c r="F38"/>
  <c r="G38"/>
  <c r="I38"/>
  <c r="J38"/>
  <c r="K38"/>
  <c r="A39"/>
  <c r="B39"/>
  <c r="C39"/>
  <c r="E39"/>
  <c r="F39"/>
  <c r="G39"/>
  <c r="I39"/>
  <c r="J39"/>
  <c r="K39"/>
  <c r="A40"/>
  <c r="B40"/>
  <c r="C40"/>
  <c r="E40"/>
  <c r="F40"/>
  <c r="G40"/>
  <c r="I40"/>
  <c r="J40"/>
  <c r="K40"/>
  <c r="A41"/>
  <c r="B41"/>
  <c r="C41"/>
  <c r="E41"/>
  <c r="F41"/>
  <c r="G41"/>
  <c r="I41"/>
  <c r="J41"/>
  <c r="K41"/>
  <c r="A42"/>
  <c r="B42"/>
  <c r="C42"/>
  <c r="E42"/>
  <c r="F42"/>
  <c r="G42"/>
  <c r="I42"/>
  <c r="J42"/>
  <c r="K42"/>
  <c r="A43"/>
  <c r="B43"/>
  <c r="C43"/>
  <c r="E43"/>
  <c r="F43"/>
  <c r="G43"/>
  <c r="I43"/>
  <c r="J43"/>
  <c r="K43"/>
  <c r="A44"/>
  <c r="B44"/>
  <c r="C44"/>
  <c r="E44"/>
  <c r="F44"/>
  <c r="G44"/>
  <c r="I44"/>
  <c r="J44"/>
  <c r="K44"/>
  <c r="A45"/>
  <c r="B45"/>
  <c r="C45"/>
  <c r="E45"/>
  <c r="F45"/>
  <c r="G45"/>
  <c r="I45"/>
  <c r="J45"/>
  <c r="K45"/>
  <c r="A46"/>
  <c r="B46"/>
  <c r="C46"/>
  <c r="E46"/>
  <c r="F46"/>
  <c r="G46"/>
  <c r="I46"/>
  <c r="J46"/>
  <c r="K46"/>
  <c r="A47"/>
  <c r="B47"/>
  <c r="C47"/>
  <c r="E47"/>
  <c r="F47"/>
  <c r="G47"/>
  <c r="I47"/>
  <c r="J47"/>
  <c r="K47"/>
  <c r="A48"/>
  <c r="B48"/>
  <c r="C48"/>
  <c r="E48"/>
  <c r="F48"/>
  <c r="G48"/>
  <c r="I48"/>
  <c r="J48"/>
  <c r="K48"/>
  <c r="A49"/>
  <c r="B49"/>
  <c r="C49"/>
  <c r="E49"/>
  <c r="F49"/>
  <c r="G49"/>
  <c r="I49"/>
  <c r="J49"/>
  <c r="K49"/>
  <c r="A50"/>
  <c r="B50"/>
  <c r="C50"/>
  <c r="E50"/>
  <c r="F50"/>
  <c r="G50"/>
  <c r="I50"/>
  <c r="J50"/>
  <c r="K50"/>
  <c r="A51"/>
  <c r="B51"/>
  <c r="C51"/>
  <c r="E51"/>
  <c r="F51"/>
  <c r="G51"/>
  <c r="I51"/>
  <c r="J51"/>
  <c r="K51"/>
  <c r="I3"/>
  <c r="J3"/>
  <c r="K3"/>
  <c r="I4"/>
  <c r="J4"/>
  <c r="K4"/>
  <c r="I5"/>
  <c r="J5"/>
  <c r="K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2"/>
  <c r="E3"/>
  <c r="F3"/>
  <c r="G3"/>
  <c r="E4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2"/>
  <c r="J2"/>
  <c r="K2"/>
  <c r="F2"/>
  <c r="G2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A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5"/>
  <c r="A4"/>
  <c r="A3"/>
  <c r="O101" i="5"/>
  <c r="O100"/>
  <c r="O99"/>
  <c r="O98"/>
  <c r="O97"/>
  <c r="O96"/>
  <c r="O95"/>
  <c r="O94"/>
  <c r="O93"/>
  <c r="O9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6"/>
  <c r="O45"/>
  <c r="O44"/>
  <c r="O43"/>
  <c r="O42"/>
  <c r="O16"/>
  <c r="O15"/>
  <c r="O14"/>
  <c r="O13"/>
  <c r="O12"/>
  <c r="O11"/>
  <c r="O10"/>
  <c r="O9"/>
  <c r="O8"/>
  <c r="O7"/>
  <c r="O6"/>
  <c r="O5"/>
  <c r="O4"/>
  <c r="O3"/>
  <c r="O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2"/>
  <c r="B5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C51"/>
  <c r="B50"/>
  <c r="C50"/>
  <c r="B49"/>
  <c r="C49"/>
  <c r="B48"/>
  <c r="C48"/>
  <c r="B47"/>
  <c r="C47"/>
  <c r="B46"/>
  <c r="C46"/>
  <c r="B45"/>
  <c r="C45"/>
  <c r="B44"/>
  <c r="N90"/>
  <c r="N91"/>
  <c r="N92"/>
  <c r="N93"/>
  <c r="N94"/>
  <c r="N95"/>
  <c r="N96"/>
  <c r="N97"/>
  <c r="N98"/>
  <c r="N99"/>
  <c r="C44"/>
  <c r="B43"/>
  <c r="C43"/>
  <c r="B42"/>
  <c r="C42"/>
  <c r="B41"/>
  <c r="C41"/>
  <c r="B40"/>
  <c r="C40"/>
  <c r="B39"/>
  <c r="C39"/>
  <c r="B38"/>
  <c r="C38"/>
  <c r="B37"/>
  <c r="C37"/>
  <c r="B36"/>
  <c r="C36"/>
  <c r="B35"/>
  <c r="C35"/>
  <c r="B34"/>
  <c r="C34"/>
  <c r="B33"/>
  <c r="C33"/>
  <c r="B32"/>
  <c r="C32"/>
  <c r="B31"/>
  <c r="C31"/>
  <c r="B30"/>
  <c r="C30"/>
  <c r="B29"/>
  <c r="C29"/>
  <c r="B28"/>
  <c r="C28"/>
  <c r="B27"/>
  <c r="C27"/>
  <c r="B26"/>
  <c r="C26"/>
  <c r="B25"/>
  <c r="C25"/>
  <c r="B24"/>
  <c r="C24"/>
  <c r="B23"/>
  <c r="C23"/>
  <c r="B22"/>
  <c r="C22"/>
  <c r="B21"/>
  <c r="C21"/>
  <c r="B20"/>
  <c r="C20"/>
  <c r="B19"/>
  <c r="C19"/>
  <c r="B18"/>
  <c r="C18"/>
  <c r="B17"/>
  <c r="C17"/>
  <c r="B16"/>
  <c r="C16"/>
  <c r="B15"/>
  <c r="C15"/>
  <c r="B14"/>
  <c r="C14"/>
  <c r="B13"/>
  <c r="C13"/>
  <c r="B12"/>
  <c r="C12"/>
  <c r="B11"/>
  <c r="C11"/>
  <c r="B10"/>
  <c r="C10"/>
  <c r="B9"/>
  <c r="C9"/>
  <c r="B8"/>
  <c r="C8"/>
  <c r="B7"/>
  <c r="C7"/>
  <c r="B6"/>
  <c r="C6"/>
  <c r="B5"/>
  <c r="C5"/>
  <c r="B4"/>
  <c r="C4"/>
  <c r="B3"/>
  <c r="C3"/>
  <c r="B2"/>
  <c r="C2"/>
  <c r="J51"/>
  <c r="K51"/>
  <c r="J50"/>
  <c r="K50"/>
  <c r="J49"/>
  <c r="K49"/>
  <c r="J48"/>
  <c r="K48"/>
  <c r="J47"/>
  <c r="K47"/>
  <c r="J46"/>
  <c r="K46"/>
  <c r="J45"/>
  <c r="K45"/>
  <c r="J44"/>
  <c r="K44"/>
  <c r="J43"/>
  <c r="K43"/>
  <c r="J42"/>
  <c r="K42"/>
  <c r="J41"/>
  <c r="K41"/>
  <c r="J40"/>
  <c r="K40"/>
  <c r="J39"/>
  <c r="K39"/>
  <c r="J38"/>
  <c r="K38"/>
  <c r="J37"/>
  <c r="K37"/>
  <c r="J36"/>
  <c r="K36"/>
  <c r="J35"/>
  <c r="K35"/>
  <c r="J34"/>
  <c r="K34"/>
  <c r="J33"/>
  <c r="K33"/>
  <c r="J32"/>
  <c r="K32"/>
  <c r="J31"/>
  <c r="K31"/>
  <c r="J30"/>
  <c r="K30"/>
  <c r="J29"/>
  <c r="K29"/>
  <c r="J28"/>
  <c r="K28"/>
  <c r="J27"/>
  <c r="K27"/>
  <c r="J26"/>
  <c r="K26"/>
  <c r="J25"/>
  <c r="K25"/>
  <c r="J24"/>
  <c r="K24"/>
  <c r="J23"/>
  <c r="K23"/>
  <c r="J22"/>
  <c r="K22"/>
  <c r="J21"/>
  <c r="K21"/>
  <c r="J20"/>
  <c r="K20"/>
  <c r="J19"/>
  <c r="K19"/>
  <c r="J18"/>
  <c r="K18"/>
  <c r="J17"/>
  <c r="K17"/>
  <c r="J16"/>
  <c r="K16"/>
  <c r="J15"/>
  <c r="K15"/>
  <c r="J14"/>
  <c r="N100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  <c r="J2"/>
  <c r="K2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N101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2"/>
  <c r="G2"/>
</calcChain>
</file>

<file path=xl/sharedStrings.xml><?xml version="1.0" encoding="utf-8"?>
<sst xmlns="http://schemas.openxmlformats.org/spreadsheetml/2006/main" count="183" uniqueCount="37">
  <si>
    <t>Normal Travel</t>
  </si>
  <si>
    <t>Normal Travel Encounter</t>
  </si>
  <si>
    <t>%</t>
  </si>
  <si>
    <t>Encounter</t>
  </si>
  <si>
    <t>1 Gray Render</t>
  </si>
  <si>
    <t>Normal Travel Encounter Info</t>
  </si>
  <si>
    <t>1 Digester</t>
  </si>
  <si>
    <t>1 Girallon</t>
  </si>
  <si>
    <t>Camping or Cautious Travel</t>
  </si>
  <si>
    <t>Camping or Cautious Travel Encounter</t>
  </si>
  <si>
    <t>Hiding</t>
  </si>
  <si>
    <t>Camping or Cautious Travel Encounter Info</t>
  </si>
  <si>
    <t>Hiding Enocunter</t>
  </si>
  <si>
    <t>Hiding Encounter Info</t>
  </si>
  <si>
    <t>1 Shambling Mound</t>
  </si>
  <si>
    <t>1 Tendriculos</t>
  </si>
  <si>
    <t>1 Dire Boar</t>
  </si>
  <si>
    <t>1 Giant Stag Beetle</t>
  </si>
  <si>
    <t>Tiri Kitor Patrol</t>
  </si>
  <si>
    <t>1 Chuul</t>
  </si>
  <si>
    <t>1 Eight Headed Hydra</t>
  </si>
  <si>
    <t>1 Will-o'-Wisp</t>
  </si>
  <si>
    <t>1 Gibbering Mouther</t>
  </si>
  <si>
    <t>1 Ochre Jelly</t>
  </si>
  <si>
    <t>Varathian</t>
  </si>
  <si>
    <t>1 Bulette</t>
  </si>
  <si>
    <t>1 Chimera</t>
  </si>
  <si>
    <t>1 Ghost Dire Lion</t>
  </si>
  <si>
    <t>1 huge Monsterous Spider</t>
  </si>
  <si>
    <t>Ogre Raiders</t>
  </si>
  <si>
    <t>1 Yrthak</t>
  </si>
  <si>
    <t>1 Behir</t>
  </si>
  <si>
    <t>Red Hand War Patrol</t>
  </si>
  <si>
    <t>Nearby Patrol</t>
  </si>
  <si>
    <t>Patrol Arrival</t>
  </si>
  <si>
    <t>Blackspawn Patrollers</t>
  </si>
  <si>
    <t>Encounter Patrol Every 10 Min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</si>
</sst>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101"/>
  <sheetViews>
    <sheetView workbookViewId="0">
      <selection activeCell="O85" sqref="O85"/>
    </sheetView>
  </sheetViews>
  <sheetFormatPr baseColWidth="10" defaultRowHeight="15"/>
  <cols>
    <col min="1" max="1" width="12.83203125" customWidth="1"/>
    <col min="2" max="2" width="13" customWidth="1"/>
    <col min="3" max="3" width="33" style="1" customWidth="1"/>
    <col min="4" max="4" width="9.6640625" style="1" customWidth="1"/>
    <col min="5" max="5" width="14" customWidth="1"/>
    <col min="6" max="6" width="16.33203125" customWidth="1"/>
    <col min="7" max="7" width="35.6640625" style="1" bestFit="1" customWidth="1"/>
    <col min="8" max="8" width="14.5" style="1" customWidth="1"/>
    <col min="9" max="9" width="6.5" bestFit="1" customWidth="1"/>
    <col min="10" max="10" width="14.5" customWidth="1"/>
    <col min="11" max="11" width="35.6640625" style="1" bestFit="1" customWidth="1"/>
  </cols>
  <sheetData>
    <row r="1" spans="1:15" s="1" customFormat="1" ht="45">
      <c r="A1" s="1" t="s">
        <v>0</v>
      </c>
      <c r="B1" s="1" t="s">
        <v>1</v>
      </c>
      <c r="C1" s="1" t="s">
        <v>5</v>
      </c>
      <c r="E1" s="1" t="s">
        <v>8</v>
      </c>
      <c r="F1" s="1" t="s">
        <v>9</v>
      </c>
      <c r="G1" s="1" t="s">
        <v>11</v>
      </c>
      <c r="I1" s="1" t="s">
        <v>10</v>
      </c>
      <c r="J1" s="1" t="s">
        <v>12</v>
      </c>
      <c r="K1" s="1" t="s">
        <v>13</v>
      </c>
      <c r="N1" s="1" t="s">
        <v>2</v>
      </c>
      <c r="O1" s="1" t="s">
        <v>3</v>
      </c>
    </row>
    <row r="2" spans="1:15">
      <c r="A2" t="str">
        <f ca="1">IF(INT(RAND()*100)+1&lt;=50,"No","Yes")</f>
        <v>No</v>
      </c>
      <c r="B2">
        <f ca="1">(INT(RAND()*100)+1)</f>
        <v>42</v>
      </c>
      <c r="C2" s="1" t="str">
        <f t="shared" ref="C2:C33" ca="1" si="0">VLOOKUP(B2,WithcwoodEncounters,2)</f>
        <v>3 Goblin Worg Riders - page 119</v>
      </c>
      <c r="E2" t="str">
        <f ca="1">IF(INT(RAND()*100)+1&lt;=75,"No","Yes")</f>
        <v>Yes</v>
      </c>
      <c r="F2">
        <f ca="1">(INT(RAND()*100)+1)</f>
        <v>20</v>
      </c>
      <c r="G2" s="1" t="str">
        <f t="shared" ref="G2:G33" ca="1" si="1">VLOOKUP(F2,WithcwoodEncounters,2)</f>
        <v>1 Digester</v>
      </c>
      <c r="I2" t="str">
        <f ca="1">IF(INT(RAND()*100)+1&lt;=90,"No","Yes")</f>
        <v>No</v>
      </c>
      <c r="J2">
        <f ca="1">(INT(RAND()*100)+1)</f>
        <v>76</v>
      </c>
      <c r="K2" s="1" t="str">
        <f t="shared" ref="K2:K33" ca="1" si="2">VLOOKUP(J2,WithcwoodEncounters,2)</f>
        <v>2 Troll</v>
      </c>
      <c r="N2">
        <v>1</v>
      </c>
      <c r="O2" t="s">
        <v>4</v>
      </c>
    </row>
    <row r="3" spans="1:15">
      <c r="A3" t="str">
        <f ca="1">IF(INT(RAND()*100)+1&lt;=50,"No","Yes")</f>
        <v>No</v>
      </c>
      <c r="B3">
        <f ca="1">(INT(RAND()*100)+1)</f>
        <v>72</v>
      </c>
      <c r="C3" s="1" t="str">
        <f t="shared" ca="1" si="0"/>
        <v>1 Tendriculos</v>
      </c>
      <c r="E3" t="str">
        <f t="shared" ref="E3:E51" ca="1" si="3">IF(INT(RAND()*100)+1&lt;=75,"No","Yes")</f>
        <v>No</v>
      </c>
      <c r="F3">
        <f t="shared" ref="F3:F51" ca="1" si="4">(INT(RAND()*100)+1)</f>
        <v>28</v>
      </c>
      <c r="G3" s="1" t="str">
        <f t="shared" ca="1" si="1"/>
        <v>1 Ettercaps &amp; 2 Monsterous Spiders, Large</v>
      </c>
      <c r="I3" t="str">
        <f t="shared" ref="I3:I51" ca="1" si="5">IF(INT(RAND()*100)+1&lt;=90,"No","Yes")</f>
        <v>Yes</v>
      </c>
      <c r="J3">
        <f t="shared" ref="J3:J51" ca="1" si="6">(INT(RAND()*100)+1)</f>
        <v>77</v>
      </c>
      <c r="K3" s="1" t="str">
        <f t="shared" ca="1" si="2"/>
        <v>1 Troll</v>
      </c>
      <c r="N3">
        <f>N2+1</f>
        <v>2</v>
      </c>
      <c r="O3" t="s">
        <v>4</v>
      </c>
    </row>
    <row r="4" spans="1:15">
      <c r="A4" t="str">
        <f ca="1">IF(INT(RAND()*100)+1&lt;=50,"No","Yes")</f>
        <v>Yes</v>
      </c>
      <c r="B4">
        <f t="shared" ref="B4:B51" ca="1" si="7">(INT(RAND()*100)+1)</f>
        <v>17</v>
      </c>
      <c r="C4" s="1" t="str">
        <f t="shared" ca="1" si="0"/>
        <v>1 Digester</v>
      </c>
      <c r="E4" t="str">
        <f t="shared" ca="1" si="3"/>
        <v>No</v>
      </c>
      <c r="F4">
        <f t="shared" ca="1" si="4"/>
        <v>60</v>
      </c>
      <c r="G4" s="1" t="str">
        <f t="shared" ca="1" si="1"/>
        <v>2 Owlbear</v>
      </c>
      <c r="I4" t="str">
        <f t="shared" ca="1" si="5"/>
        <v>Yes</v>
      </c>
      <c r="J4">
        <f t="shared" ca="1" si="6"/>
        <v>3</v>
      </c>
      <c r="K4" s="1" t="str">
        <f t="shared" ca="1" si="2"/>
        <v>1 Gray Render</v>
      </c>
      <c r="N4">
        <f t="shared" ref="N4:N52" si="8">N3+1</f>
        <v>3</v>
      </c>
      <c r="O4" t="s">
        <v>4</v>
      </c>
    </row>
    <row r="5" spans="1:15">
      <c r="A5" t="str">
        <f ca="1">IF(INT(RAND()*100)+1&lt;=50,"No","Yes")</f>
        <v>No</v>
      </c>
      <c r="B5">
        <f t="shared" ca="1" si="7"/>
        <v>18</v>
      </c>
      <c r="C5" s="1" t="str">
        <f t="shared" ca="1" si="0"/>
        <v>1 Digester</v>
      </c>
      <c r="E5" t="str">
        <f t="shared" ca="1" si="3"/>
        <v>No</v>
      </c>
      <c r="F5">
        <f t="shared" ca="1" si="4"/>
        <v>15</v>
      </c>
      <c r="G5" s="1" t="str">
        <f t="shared" ca="1" si="1"/>
        <v>1 Digester</v>
      </c>
      <c r="I5" t="str">
        <f t="shared" ca="1" si="5"/>
        <v>Yes</v>
      </c>
      <c r="J5">
        <f t="shared" ca="1" si="6"/>
        <v>63</v>
      </c>
      <c r="K5" s="1" t="str">
        <f t="shared" ca="1" si="2"/>
        <v>2 Owlbear</v>
      </c>
      <c r="N5">
        <f t="shared" si="8"/>
        <v>4</v>
      </c>
      <c r="O5" t="str">
        <f ca="1">CONCATENATE(INT(RAND()*3)+2," Centipede Swarm")</f>
        <v>2 Centipede Swarm</v>
      </c>
    </row>
    <row r="6" spans="1:15">
      <c r="A6" t="str">
        <f t="shared" ref="A6:A51" ca="1" si="9">IF(INT(RAND()*100)+1&lt;=50,"No","Yes")</f>
        <v>Yes</v>
      </c>
      <c r="B6">
        <f t="shared" ca="1" si="7"/>
        <v>57</v>
      </c>
      <c r="C6" s="1" t="str">
        <f t="shared" ca="1" si="0"/>
        <v>1 Owlbear</v>
      </c>
      <c r="E6" t="str">
        <f t="shared" ca="1" si="3"/>
        <v>Yes</v>
      </c>
      <c r="F6">
        <f t="shared" ca="1" si="4"/>
        <v>46</v>
      </c>
      <c r="G6" s="1" t="str">
        <f t="shared" ca="1" si="1"/>
        <v>3 Goblin Worg Riders - page 119</v>
      </c>
      <c r="I6" t="str">
        <f t="shared" ca="1" si="5"/>
        <v>No</v>
      </c>
      <c r="J6">
        <f t="shared" ca="1" si="6"/>
        <v>94</v>
      </c>
      <c r="K6" s="1" t="str">
        <f t="shared" ca="1" si="2"/>
        <v>1 Dire Boar</v>
      </c>
      <c r="N6">
        <f t="shared" si="8"/>
        <v>5</v>
      </c>
      <c r="O6" t="str">
        <f ca="1">CONCATENATE(INT(RAND()*3)+2," Centipede Swarm")</f>
        <v>3 Centipede Swarm</v>
      </c>
    </row>
    <row r="7" spans="1:15">
      <c r="A7" t="str">
        <f t="shared" ca="1" si="9"/>
        <v>No</v>
      </c>
      <c r="B7">
        <f t="shared" ca="1" si="7"/>
        <v>57</v>
      </c>
      <c r="C7" s="1" t="str">
        <f t="shared" ca="1" si="0"/>
        <v>1 Owlbear</v>
      </c>
      <c r="E7" t="str">
        <f t="shared" ca="1" si="3"/>
        <v>No</v>
      </c>
      <c r="F7">
        <f t="shared" ca="1" si="4"/>
        <v>81</v>
      </c>
      <c r="G7" s="1" t="str">
        <f t="shared" ca="1" si="1"/>
        <v>13 Stirges</v>
      </c>
      <c r="I7" t="str">
        <f t="shared" ca="1" si="5"/>
        <v>Yes</v>
      </c>
      <c r="J7">
        <f t="shared" ca="1" si="6"/>
        <v>48</v>
      </c>
      <c r="K7" s="1" t="str">
        <f t="shared" ca="1" si="2"/>
        <v>3 Goblin Worg Riders - page 119</v>
      </c>
      <c r="N7">
        <f t="shared" si="8"/>
        <v>6</v>
      </c>
      <c r="O7" t="str">
        <f ca="1">CONCATENATE((INT(RAND()*2)+1)+3," Dryad")</f>
        <v>4 Dryad</v>
      </c>
    </row>
    <row r="8" spans="1:15">
      <c r="A8" t="str">
        <f t="shared" ca="1" si="9"/>
        <v>No</v>
      </c>
      <c r="B8">
        <f t="shared" ca="1" si="7"/>
        <v>4</v>
      </c>
      <c r="C8" s="1" t="str">
        <f t="shared" ca="1" si="0"/>
        <v>2 Centipede Swarm</v>
      </c>
      <c r="E8" t="str">
        <f t="shared" ca="1" si="3"/>
        <v>No</v>
      </c>
      <c r="F8">
        <f t="shared" ca="1" si="4"/>
        <v>90</v>
      </c>
      <c r="G8" s="1" t="str">
        <f t="shared" ca="1" si="1"/>
        <v>10 Stirges</v>
      </c>
      <c r="I8" t="str">
        <f t="shared" ca="1" si="5"/>
        <v>No</v>
      </c>
      <c r="J8">
        <f t="shared" ca="1" si="6"/>
        <v>62</v>
      </c>
      <c r="K8" s="1" t="str">
        <f t="shared" ca="1" si="2"/>
        <v>2 Owlbear</v>
      </c>
      <c r="N8">
        <f t="shared" si="8"/>
        <v>7</v>
      </c>
      <c r="O8" t="str">
        <f ca="1">CONCATENATE((INT(RAND()*2)+1)+3," Dryad")</f>
        <v>4 Dryad</v>
      </c>
    </row>
    <row r="9" spans="1:15">
      <c r="A9" t="str">
        <f t="shared" ca="1" si="9"/>
        <v>No</v>
      </c>
      <c r="B9">
        <f t="shared" ca="1" si="7"/>
        <v>25</v>
      </c>
      <c r="C9" s="1" t="str">
        <f t="shared" ca="1" si="0"/>
        <v>2 Ettercaps &amp; 3 Monsterous Spiders, Large</v>
      </c>
      <c r="E9" t="str">
        <f t="shared" ca="1" si="3"/>
        <v>No</v>
      </c>
      <c r="F9">
        <f t="shared" ca="1" si="4"/>
        <v>32</v>
      </c>
      <c r="G9" s="1" t="str">
        <f t="shared" ca="1" si="1"/>
        <v>3 Giant Wasp</v>
      </c>
      <c r="I9" t="str">
        <f t="shared" ca="1" si="5"/>
        <v>No</v>
      </c>
      <c r="J9">
        <f t="shared" ca="1" si="6"/>
        <v>41</v>
      </c>
      <c r="K9" s="1" t="str">
        <f t="shared" ca="1" si="2"/>
        <v>4 Goblin Worg Riders - page 119</v>
      </c>
      <c r="N9">
        <f t="shared" si="8"/>
        <v>8</v>
      </c>
      <c r="O9" t="str">
        <f ca="1">CONCATENATE((INT(RAND()*2)+1)+3," Dryad")</f>
        <v>5 Dryad</v>
      </c>
    </row>
    <row r="10" spans="1:15">
      <c r="A10" t="str">
        <f t="shared" ca="1" si="9"/>
        <v>Yes</v>
      </c>
      <c r="B10">
        <f t="shared" ca="1" si="7"/>
        <v>30</v>
      </c>
      <c r="C10" s="1" t="str">
        <f t="shared" ca="1" si="0"/>
        <v>4 Giant Wasp</v>
      </c>
      <c r="E10" t="str">
        <f t="shared" ca="1" si="3"/>
        <v>No</v>
      </c>
      <c r="F10">
        <f t="shared" ca="1" si="4"/>
        <v>71</v>
      </c>
      <c r="G10" s="1" t="str">
        <f t="shared" ca="1" si="1"/>
        <v>1 Tendriculos</v>
      </c>
      <c r="I10" t="str">
        <f t="shared" ca="1" si="5"/>
        <v>No</v>
      </c>
      <c r="J10">
        <f t="shared" ca="1" si="6"/>
        <v>92</v>
      </c>
      <c r="K10" s="1" t="str">
        <f t="shared" ca="1" si="2"/>
        <v>11 Stirges</v>
      </c>
      <c r="N10">
        <f t="shared" si="8"/>
        <v>9</v>
      </c>
      <c r="O10" t="str">
        <f t="shared" ref="O10:O15" ca="1" si="10">CONCATENATE((INT(RAND()*3)+1)+1," Assassin Vine")</f>
        <v>4 Assassin Vine</v>
      </c>
    </row>
    <row r="11" spans="1:15">
      <c r="A11" t="str">
        <f t="shared" ca="1" si="9"/>
        <v>No</v>
      </c>
      <c r="B11">
        <f t="shared" ca="1" si="7"/>
        <v>79</v>
      </c>
      <c r="C11" s="1" t="str">
        <f t="shared" ca="1" si="0"/>
        <v>2 Troll</v>
      </c>
      <c r="E11" t="str">
        <f t="shared" ca="1" si="3"/>
        <v>No</v>
      </c>
      <c r="F11">
        <f t="shared" ca="1" si="4"/>
        <v>57</v>
      </c>
      <c r="G11" s="1" t="str">
        <f t="shared" ca="1" si="1"/>
        <v>1 Owlbear</v>
      </c>
      <c r="I11" t="str">
        <f t="shared" ca="1" si="5"/>
        <v>No</v>
      </c>
      <c r="J11">
        <f t="shared" ca="1" si="6"/>
        <v>62</v>
      </c>
      <c r="K11" s="1" t="str">
        <f t="shared" ca="1" si="2"/>
        <v>2 Owlbear</v>
      </c>
      <c r="N11">
        <f t="shared" si="8"/>
        <v>10</v>
      </c>
      <c r="O11" t="str">
        <f t="shared" ca="1" si="10"/>
        <v>3 Assassin Vine</v>
      </c>
    </row>
    <row r="12" spans="1:15">
      <c r="A12" t="str">
        <f t="shared" ca="1" si="9"/>
        <v>Yes</v>
      </c>
      <c r="B12">
        <f t="shared" ca="1" si="7"/>
        <v>95</v>
      </c>
      <c r="C12" s="1" t="str">
        <f t="shared" ca="1" si="0"/>
        <v>1 Dire Boar</v>
      </c>
      <c r="E12" t="str">
        <f t="shared" ca="1" si="3"/>
        <v>No</v>
      </c>
      <c r="F12">
        <f t="shared" ca="1" si="4"/>
        <v>84</v>
      </c>
      <c r="G12" s="1" t="str">
        <f t="shared" ca="1" si="1"/>
        <v>12 Stirges</v>
      </c>
      <c r="I12" t="str">
        <f t="shared" ca="1" si="5"/>
        <v>No</v>
      </c>
      <c r="J12">
        <f t="shared" ca="1" si="6"/>
        <v>7</v>
      </c>
      <c r="K12" s="1" t="str">
        <f t="shared" ca="1" si="2"/>
        <v>4 Dryad</v>
      </c>
      <c r="N12">
        <f t="shared" si="8"/>
        <v>11</v>
      </c>
      <c r="O12" t="str">
        <f t="shared" ca="1" si="10"/>
        <v>4 Assassin Vine</v>
      </c>
    </row>
    <row r="13" spans="1:15">
      <c r="A13" t="str">
        <f t="shared" ca="1" si="9"/>
        <v>Yes</v>
      </c>
      <c r="B13">
        <f t="shared" ca="1" si="7"/>
        <v>17</v>
      </c>
      <c r="C13" s="1" t="str">
        <f t="shared" ca="1" si="0"/>
        <v>1 Digester</v>
      </c>
      <c r="E13" t="str">
        <f t="shared" ca="1" si="3"/>
        <v>No</v>
      </c>
      <c r="F13">
        <f t="shared" ca="1" si="4"/>
        <v>10</v>
      </c>
      <c r="G13" s="1" t="str">
        <f t="shared" ca="1" si="1"/>
        <v>3 Assassin Vine</v>
      </c>
      <c r="I13" t="str">
        <f t="shared" ca="1" si="5"/>
        <v>No</v>
      </c>
      <c r="J13">
        <f t="shared" ca="1" si="6"/>
        <v>79</v>
      </c>
      <c r="K13" s="1" t="str">
        <f t="shared" ca="1" si="2"/>
        <v>2 Troll</v>
      </c>
      <c r="N13">
        <f t="shared" si="8"/>
        <v>12</v>
      </c>
      <c r="O13" t="str">
        <f t="shared" ca="1" si="10"/>
        <v>4 Assassin Vine</v>
      </c>
    </row>
    <row r="14" spans="1:15">
      <c r="A14" t="str">
        <f t="shared" ca="1" si="9"/>
        <v>No</v>
      </c>
      <c r="B14">
        <f t="shared" ca="1" si="7"/>
        <v>96</v>
      </c>
      <c r="C14" s="1" t="str">
        <f t="shared" ca="1" si="0"/>
        <v>1 Dire Boar</v>
      </c>
      <c r="E14" t="str">
        <f t="shared" ca="1" si="3"/>
        <v>No</v>
      </c>
      <c r="F14">
        <f t="shared" ca="1" si="4"/>
        <v>8</v>
      </c>
      <c r="G14" s="1" t="str">
        <f t="shared" ca="1" si="1"/>
        <v>5 Dryad</v>
      </c>
      <c r="I14" t="str">
        <f t="shared" ca="1" si="5"/>
        <v>No</v>
      </c>
      <c r="J14">
        <f t="shared" ca="1" si="6"/>
        <v>69</v>
      </c>
      <c r="K14" s="1" t="str">
        <f t="shared" ca="1" si="2"/>
        <v>1 Shambling Mound</v>
      </c>
      <c r="N14">
        <f t="shared" si="8"/>
        <v>13</v>
      </c>
      <c r="O14" t="str">
        <f t="shared" ca="1" si="10"/>
        <v>4 Assassin Vine</v>
      </c>
    </row>
    <row r="15" spans="1:15">
      <c r="A15" t="str">
        <f t="shared" ca="1" si="9"/>
        <v>Yes</v>
      </c>
      <c r="B15">
        <f t="shared" ca="1" si="7"/>
        <v>3</v>
      </c>
      <c r="C15" s="1" t="str">
        <f t="shared" ca="1" si="0"/>
        <v>1 Gray Render</v>
      </c>
      <c r="E15" t="str">
        <f t="shared" ca="1" si="3"/>
        <v>Yes</v>
      </c>
      <c r="F15">
        <f t="shared" ca="1" si="4"/>
        <v>61</v>
      </c>
      <c r="G15" s="1" t="str">
        <f t="shared" ca="1" si="1"/>
        <v>2 Owlbear</v>
      </c>
      <c r="I15" t="str">
        <f t="shared" ca="1" si="5"/>
        <v>No</v>
      </c>
      <c r="J15">
        <f t="shared" ca="1" si="6"/>
        <v>95</v>
      </c>
      <c r="K15" s="1" t="str">
        <f t="shared" ca="1" si="2"/>
        <v>1 Dire Boar</v>
      </c>
      <c r="N15">
        <f t="shared" si="8"/>
        <v>14</v>
      </c>
      <c r="O15" t="str">
        <f t="shared" ca="1" si="10"/>
        <v>3 Assassin Vine</v>
      </c>
    </row>
    <row r="16" spans="1:15">
      <c r="A16" t="str">
        <f t="shared" ca="1" si="9"/>
        <v>No</v>
      </c>
      <c r="B16">
        <f t="shared" ca="1" si="7"/>
        <v>74</v>
      </c>
      <c r="C16" s="1" t="str">
        <f t="shared" ca="1" si="0"/>
        <v>1 Tendriculos</v>
      </c>
      <c r="E16" t="str">
        <f t="shared" ca="1" si="3"/>
        <v>No</v>
      </c>
      <c r="F16">
        <f t="shared" ca="1" si="4"/>
        <v>51</v>
      </c>
      <c r="G16" s="1" t="str">
        <f t="shared" ca="1" si="1"/>
        <v>2 Manticore</v>
      </c>
      <c r="I16" t="str">
        <f t="shared" ca="1" si="5"/>
        <v>No</v>
      </c>
      <c r="J16">
        <f t="shared" ca="1" si="6"/>
        <v>100</v>
      </c>
      <c r="K16" s="1" t="str">
        <f t="shared" ca="1" si="2"/>
        <v>1 Giant Stag Beetle</v>
      </c>
      <c r="N16">
        <f t="shared" si="8"/>
        <v>15</v>
      </c>
      <c r="O16" t="s">
        <v>6</v>
      </c>
    </row>
    <row r="17" spans="1:15">
      <c r="A17" t="str">
        <f t="shared" ca="1" si="9"/>
        <v>No</v>
      </c>
      <c r="B17">
        <f t="shared" ca="1" si="7"/>
        <v>68</v>
      </c>
      <c r="C17" s="1" t="str">
        <f t="shared" ca="1" si="0"/>
        <v>1 Shambling Mound</v>
      </c>
      <c r="E17" t="str">
        <f t="shared" ca="1" si="3"/>
        <v>No</v>
      </c>
      <c r="F17">
        <f t="shared" ca="1" si="4"/>
        <v>76</v>
      </c>
      <c r="G17" s="1" t="str">
        <f t="shared" ca="1" si="1"/>
        <v>2 Troll</v>
      </c>
      <c r="I17" t="str">
        <f t="shared" ca="1" si="5"/>
        <v>No</v>
      </c>
      <c r="J17">
        <f t="shared" ca="1" si="6"/>
        <v>70</v>
      </c>
      <c r="K17" s="1" t="str">
        <f t="shared" ca="1" si="2"/>
        <v>1 Tendriculos</v>
      </c>
      <c r="N17">
        <f t="shared" si="8"/>
        <v>16</v>
      </c>
      <c r="O17" t="s">
        <v>6</v>
      </c>
    </row>
    <row r="18" spans="1:15">
      <c r="A18" t="str">
        <f t="shared" ca="1" si="9"/>
        <v>Yes</v>
      </c>
      <c r="B18">
        <f t="shared" ca="1" si="7"/>
        <v>71</v>
      </c>
      <c r="C18" s="1" t="str">
        <f t="shared" ca="1" si="0"/>
        <v>1 Tendriculos</v>
      </c>
      <c r="E18" t="str">
        <f t="shared" ca="1" si="3"/>
        <v>Yes</v>
      </c>
      <c r="F18">
        <f t="shared" ca="1" si="4"/>
        <v>51</v>
      </c>
      <c r="G18" s="1" t="str">
        <f t="shared" ca="1" si="1"/>
        <v>2 Manticore</v>
      </c>
      <c r="I18" t="str">
        <f t="shared" ca="1" si="5"/>
        <v>No</v>
      </c>
      <c r="J18">
        <f t="shared" ca="1" si="6"/>
        <v>92</v>
      </c>
      <c r="K18" s="1" t="str">
        <f t="shared" ca="1" si="2"/>
        <v>11 Stirges</v>
      </c>
      <c r="N18">
        <f t="shared" si="8"/>
        <v>17</v>
      </c>
      <c r="O18" t="s">
        <v>6</v>
      </c>
    </row>
    <row r="19" spans="1:15" ht="30">
      <c r="A19" t="str">
        <f t="shared" ca="1" si="9"/>
        <v>Yes</v>
      </c>
      <c r="B19">
        <f t="shared" ca="1" si="7"/>
        <v>87</v>
      </c>
      <c r="C19" s="1" t="str">
        <f t="shared" ca="1" si="0"/>
        <v>10 Stirges</v>
      </c>
      <c r="E19" t="str">
        <f t="shared" ca="1" si="3"/>
        <v>No</v>
      </c>
      <c r="F19">
        <f t="shared" ca="1" si="4"/>
        <v>32</v>
      </c>
      <c r="G19" s="1" t="str">
        <f t="shared" ca="1" si="1"/>
        <v>3 Giant Wasp</v>
      </c>
      <c r="I19" t="str">
        <f t="shared" ca="1" si="5"/>
        <v>No</v>
      </c>
      <c r="J19">
        <f t="shared" ca="1" si="6"/>
        <v>65</v>
      </c>
      <c r="K19" s="1" t="str">
        <f t="shared" ca="1" si="2"/>
        <v>1 Shambling Mound</v>
      </c>
      <c r="N19">
        <f t="shared" si="8"/>
        <v>18</v>
      </c>
      <c r="O19" t="s">
        <v>6</v>
      </c>
    </row>
    <row r="20" spans="1:15">
      <c r="A20" t="str">
        <f t="shared" ca="1" si="9"/>
        <v>Yes</v>
      </c>
      <c r="B20">
        <f t="shared" ca="1" si="7"/>
        <v>15</v>
      </c>
      <c r="C20" s="1" t="str">
        <f t="shared" ca="1" si="0"/>
        <v>1 Digester</v>
      </c>
      <c r="E20" t="str">
        <f t="shared" ca="1" si="3"/>
        <v>No</v>
      </c>
      <c r="F20">
        <f t="shared" ca="1" si="4"/>
        <v>65</v>
      </c>
      <c r="G20" s="1" t="str">
        <f t="shared" ca="1" si="1"/>
        <v>1 Shambling Mound</v>
      </c>
      <c r="I20" t="str">
        <f t="shared" ca="1" si="5"/>
        <v>No</v>
      </c>
      <c r="J20">
        <f t="shared" ca="1" si="6"/>
        <v>45</v>
      </c>
      <c r="K20" s="1" t="str">
        <f t="shared" ca="1" si="2"/>
        <v>5 Goblin Worg Riders - page 119</v>
      </c>
      <c r="N20">
        <f t="shared" si="8"/>
        <v>19</v>
      </c>
      <c r="O20" t="s">
        <v>6</v>
      </c>
    </row>
    <row r="21" spans="1:15">
      <c r="A21" t="str">
        <f t="shared" ca="1" si="9"/>
        <v>No</v>
      </c>
      <c r="B21">
        <f t="shared" ca="1" si="7"/>
        <v>82</v>
      </c>
      <c r="C21" s="1" t="str">
        <f t="shared" ca="1" si="0"/>
        <v>13 Stirges</v>
      </c>
      <c r="E21" t="str">
        <f t="shared" ca="1" si="3"/>
        <v>Yes</v>
      </c>
      <c r="F21">
        <f t="shared" ca="1" si="4"/>
        <v>68</v>
      </c>
      <c r="G21" s="1" t="str">
        <f t="shared" ca="1" si="1"/>
        <v>1 Shambling Mound</v>
      </c>
      <c r="I21" t="str">
        <f t="shared" ca="1" si="5"/>
        <v>No</v>
      </c>
      <c r="J21">
        <f t="shared" ca="1" si="6"/>
        <v>35</v>
      </c>
      <c r="K21" s="1" t="str">
        <f t="shared" ca="1" si="2"/>
        <v>1 Girallon</v>
      </c>
      <c r="N21">
        <f t="shared" si="8"/>
        <v>20</v>
      </c>
      <c r="O21" t="s">
        <v>6</v>
      </c>
    </row>
    <row r="22" spans="1:15">
      <c r="A22" t="str">
        <f t="shared" ca="1" si="9"/>
        <v>No</v>
      </c>
      <c r="B22">
        <f t="shared" ca="1" si="7"/>
        <v>15</v>
      </c>
      <c r="C22" s="1" t="str">
        <f t="shared" ca="1" si="0"/>
        <v>1 Digester</v>
      </c>
      <c r="E22" t="str">
        <f t="shared" ca="1" si="3"/>
        <v>No</v>
      </c>
      <c r="F22">
        <f t="shared" ca="1" si="4"/>
        <v>26</v>
      </c>
      <c r="G22" s="1" t="str">
        <f t="shared" ca="1" si="1"/>
        <v>1 Ettercaps &amp; 2 Monsterous Spiders, Large</v>
      </c>
      <c r="I22" t="str">
        <f t="shared" ca="1" si="5"/>
        <v>Yes</v>
      </c>
      <c r="J22">
        <f t="shared" ca="1" si="6"/>
        <v>13</v>
      </c>
      <c r="K22" s="1" t="str">
        <f t="shared" ca="1" si="2"/>
        <v>4 Assassin Vine</v>
      </c>
      <c r="N22">
        <f t="shared" si="8"/>
        <v>21</v>
      </c>
      <c r="O22" t="str">
        <f t="shared" ref="O22:O29" ca="1" si="11">CONCATENATE((INT(RAND()*2)+1)," Ettercaps &amp; ",((INT(RAND()*3)+1)+1)," Monsterous Spiders, Large")</f>
        <v>1 Ettercaps &amp; 3 Monsterous Spiders, Large</v>
      </c>
    </row>
    <row r="23" spans="1:15">
      <c r="A23" t="str">
        <f t="shared" ca="1" si="9"/>
        <v>Yes</v>
      </c>
      <c r="B23">
        <f t="shared" ca="1" si="7"/>
        <v>56</v>
      </c>
      <c r="C23" s="1" t="str">
        <f t="shared" ca="1" si="0"/>
        <v>2 Owlbear</v>
      </c>
      <c r="E23" t="str">
        <f t="shared" ca="1" si="3"/>
        <v>Yes</v>
      </c>
      <c r="F23">
        <f t="shared" ca="1" si="4"/>
        <v>22</v>
      </c>
      <c r="G23" s="1" t="str">
        <f t="shared" ca="1" si="1"/>
        <v>1 Ettercaps &amp; 3 Monsterous Spiders, Large</v>
      </c>
      <c r="I23" t="str">
        <f t="shared" ca="1" si="5"/>
        <v>No</v>
      </c>
      <c r="J23">
        <f t="shared" ca="1" si="6"/>
        <v>65</v>
      </c>
      <c r="K23" s="1" t="str">
        <f t="shared" ca="1" si="2"/>
        <v>1 Shambling Mound</v>
      </c>
      <c r="N23">
        <f t="shared" si="8"/>
        <v>22</v>
      </c>
      <c r="O23" t="str">
        <f t="shared" ca="1" si="11"/>
        <v>1 Ettercaps &amp; 3 Monsterous Spiders, Large</v>
      </c>
    </row>
    <row r="24" spans="1:15">
      <c r="A24" t="str">
        <f t="shared" ca="1" si="9"/>
        <v>No</v>
      </c>
      <c r="B24">
        <f t="shared" ca="1" si="7"/>
        <v>57</v>
      </c>
      <c r="C24" s="1" t="str">
        <f t="shared" ca="1" si="0"/>
        <v>1 Owlbear</v>
      </c>
      <c r="E24" t="str">
        <f t="shared" ca="1" si="3"/>
        <v>No</v>
      </c>
      <c r="F24">
        <f t="shared" ca="1" si="4"/>
        <v>82</v>
      </c>
      <c r="G24" s="1" t="str">
        <f t="shared" ca="1" si="1"/>
        <v>13 Stirges</v>
      </c>
      <c r="I24" t="str">
        <f t="shared" ca="1" si="5"/>
        <v>No</v>
      </c>
      <c r="J24">
        <f t="shared" ca="1" si="6"/>
        <v>1</v>
      </c>
      <c r="K24" s="1" t="str">
        <f t="shared" ca="1" si="2"/>
        <v>1 Gray Render</v>
      </c>
      <c r="N24">
        <f t="shared" si="8"/>
        <v>23</v>
      </c>
      <c r="O24" t="str">
        <f t="shared" ca="1" si="11"/>
        <v>2 Ettercaps &amp; 2 Monsterous Spiders, Large</v>
      </c>
    </row>
    <row r="25" spans="1:15">
      <c r="A25" t="str">
        <f t="shared" ca="1" si="9"/>
        <v>Yes</v>
      </c>
      <c r="B25">
        <f t="shared" ca="1" si="7"/>
        <v>73</v>
      </c>
      <c r="C25" s="1" t="str">
        <f t="shared" ca="1" si="0"/>
        <v>1 Tendriculos</v>
      </c>
      <c r="E25" t="str">
        <f t="shared" ca="1" si="3"/>
        <v>No</v>
      </c>
      <c r="F25">
        <f t="shared" ca="1" si="4"/>
        <v>30</v>
      </c>
      <c r="G25" s="1" t="str">
        <f t="shared" ca="1" si="1"/>
        <v>4 Giant Wasp</v>
      </c>
      <c r="I25" t="str">
        <f t="shared" ca="1" si="5"/>
        <v>No</v>
      </c>
      <c r="J25">
        <f t="shared" ca="1" si="6"/>
        <v>24</v>
      </c>
      <c r="K25" s="1" t="str">
        <f t="shared" ca="1" si="2"/>
        <v>1 Ettercaps &amp; 4 Monsterous Spiders, Large</v>
      </c>
      <c r="N25">
        <f t="shared" si="8"/>
        <v>24</v>
      </c>
      <c r="O25" t="str">
        <f t="shared" ca="1" si="11"/>
        <v>1 Ettercaps &amp; 4 Monsterous Spiders, Large</v>
      </c>
    </row>
    <row r="26" spans="1:15">
      <c r="A26" t="str">
        <f t="shared" ca="1" si="9"/>
        <v>No</v>
      </c>
      <c r="B26">
        <f t="shared" ca="1" si="7"/>
        <v>47</v>
      </c>
      <c r="C26" s="1" t="str">
        <f t="shared" ca="1" si="0"/>
        <v>4 Goblin Worg Riders - page 119</v>
      </c>
      <c r="E26" t="str">
        <f t="shared" ca="1" si="3"/>
        <v>No</v>
      </c>
      <c r="F26">
        <f t="shared" ca="1" si="4"/>
        <v>5</v>
      </c>
      <c r="G26" s="1" t="str">
        <f t="shared" ca="1" si="1"/>
        <v>3 Centipede Swarm</v>
      </c>
      <c r="I26" t="str">
        <f t="shared" ca="1" si="5"/>
        <v>No</v>
      </c>
      <c r="J26">
        <f t="shared" ca="1" si="6"/>
        <v>1</v>
      </c>
      <c r="K26" s="1" t="str">
        <f t="shared" ca="1" si="2"/>
        <v>1 Gray Render</v>
      </c>
      <c r="N26">
        <f t="shared" si="8"/>
        <v>25</v>
      </c>
      <c r="O26" t="str">
        <f t="shared" ca="1" si="11"/>
        <v>2 Ettercaps &amp; 3 Monsterous Spiders, Large</v>
      </c>
    </row>
    <row r="27" spans="1:15">
      <c r="A27" t="str">
        <f t="shared" ca="1" si="9"/>
        <v>No</v>
      </c>
      <c r="B27">
        <f t="shared" ca="1" si="7"/>
        <v>77</v>
      </c>
      <c r="C27" s="1" t="str">
        <f t="shared" ca="1" si="0"/>
        <v>1 Troll</v>
      </c>
      <c r="E27" t="str">
        <f t="shared" ca="1" si="3"/>
        <v>No</v>
      </c>
      <c r="F27">
        <f t="shared" ca="1" si="4"/>
        <v>6</v>
      </c>
      <c r="G27" s="1" t="str">
        <f t="shared" ca="1" si="1"/>
        <v>4 Dryad</v>
      </c>
      <c r="I27" t="str">
        <f t="shared" ca="1" si="5"/>
        <v>No</v>
      </c>
      <c r="J27">
        <f t="shared" ca="1" si="6"/>
        <v>37</v>
      </c>
      <c r="K27" s="1" t="str">
        <f t="shared" ca="1" si="2"/>
        <v>1 Girallon</v>
      </c>
      <c r="N27">
        <f t="shared" si="8"/>
        <v>26</v>
      </c>
      <c r="O27" t="str">
        <f t="shared" ca="1" si="11"/>
        <v>1 Ettercaps &amp; 2 Monsterous Spiders, Large</v>
      </c>
    </row>
    <row r="28" spans="1:15">
      <c r="A28" t="str">
        <f t="shared" ca="1" si="9"/>
        <v>Yes</v>
      </c>
      <c r="B28">
        <f t="shared" ca="1" si="7"/>
        <v>52</v>
      </c>
      <c r="C28" s="1" t="str">
        <f t="shared" ca="1" si="0"/>
        <v>2 Manticore</v>
      </c>
      <c r="E28" t="str">
        <f t="shared" ca="1" si="3"/>
        <v>No</v>
      </c>
      <c r="F28">
        <f t="shared" ca="1" si="4"/>
        <v>15</v>
      </c>
      <c r="G28" s="1" t="str">
        <f t="shared" ca="1" si="1"/>
        <v>1 Digester</v>
      </c>
      <c r="I28" t="str">
        <f t="shared" ca="1" si="5"/>
        <v>No</v>
      </c>
      <c r="J28">
        <f t="shared" ca="1" si="6"/>
        <v>56</v>
      </c>
      <c r="K28" s="1" t="str">
        <f t="shared" ca="1" si="2"/>
        <v>2 Owlbear</v>
      </c>
      <c r="N28">
        <f t="shared" si="8"/>
        <v>27</v>
      </c>
      <c r="O28" t="str">
        <f t="shared" ca="1" si="11"/>
        <v>1 Ettercaps &amp; 4 Monsterous Spiders, Large</v>
      </c>
    </row>
    <row r="29" spans="1:15">
      <c r="A29" t="str">
        <f t="shared" ca="1" si="9"/>
        <v>Yes</v>
      </c>
      <c r="B29">
        <f t="shared" ca="1" si="7"/>
        <v>93</v>
      </c>
      <c r="C29" s="1" t="str">
        <f t="shared" ca="1" si="0"/>
        <v>1 Dire Boar</v>
      </c>
      <c r="E29" t="str">
        <f t="shared" ca="1" si="3"/>
        <v>Yes</v>
      </c>
      <c r="F29">
        <f t="shared" ca="1" si="4"/>
        <v>38</v>
      </c>
      <c r="G29" s="1" t="str">
        <f t="shared" ca="1" si="1"/>
        <v>1 Girallon</v>
      </c>
      <c r="I29" t="str">
        <f t="shared" ca="1" si="5"/>
        <v>No</v>
      </c>
      <c r="J29">
        <f t="shared" ca="1" si="6"/>
        <v>28</v>
      </c>
      <c r="K29" s="1" t="str">
        <f t="shared" ca="1" si="2"/>
        <v>1 Ettercaps &amp; 2 Monsterous Spiders, Large</v>
      </c>
      <c r="N29">
        <f t="shared" si="8"/>
        <v>28</v>
      </c>
      <c r="O29" t="str">
        <f t="shared" ca="1" si="11"/>
        <v>1 Ettercaps &amp; 2 Monsterous Spiders, Large</v>
      </c>
    </row>
    <row r="30" spans="1:15">
      <c r="A30" t="str">
        <f t="shared" ca="1" si="9"/>
        <v>No</v>
      </c>
      <c r="B30">
        <f t="shared" ca="1" si="7"/>
        <v>25</v>
      </c>
      <c r="C30" s="1" t="str">
        <f t="shared" ca="1" si="0"/>
        <v>2 Ettercaps &amp; 3 Monsterous Spiders, Large</v>
      </c>
      <c r="E30" t="str">
        <f t="shared" ca="1" si="3"/>
        <v>No</v>
      </c>
      <c r="F30">
        <f t="shared" ca="1" si="4"/>
        <v>69</v>
      </c>
      <c r="G30" s="1" t="str">
        <f t="shared" ca="1" si="1"/>
        <v>1 Shambling Mound</v>
      </c>
      <c r="I30" t="str">
        <f t="shared" ca="1" si="5"/>
        <v>No</v>
      </c>
      <c r="J30">
        <f t="shared" ca="1" si="6"/>
        <v>96</v>
      </c>
      <c r="K30" s="1" t="str">
        <f t="shared" ca="1" si="2"/>
        <v>1 Dire Boar</v>
      </c>
      <c r="N30">
        <f t="shared" si="8"/>
        <v>29</v>
      </c>
      <c r="O30" t="str">
        <f t="shared" ref="O30:O35" ca="1" si="12">CONCATENATE((INT(RAND()*4)+1)+1," Giant Wasp")</f>
        <v>2 Giant Wasp</v>
      </c>
    </row>
    <row r="31" spans="1:15">
      <c r="A31" t="str">
        <f t="shared" ca="1" si="9"/>
        <v>Yes</v>
      </c>
      <c r="B31">
        <f t="shared" ca="1" si="7"/>
        <v>44</v>
      </c>
      <c r="C31" s="1" t="str">
        <f t="shared" ca="1" si="0"/>
        <v>2 Goblin Worg Riders - page 119</v>
      </c>
      <c r="E31" t="str">
        <f t="shared" ca="1" si="3"/>
        <v>No</v>
      </c>
      <c r="F31">
        <f t="shared" ca="1" si="4"/>
        <v>49</v>
      </c>
      <c r="G31" s="1" t="str">
        <f t="shared" ca="1" si="1"/>
        <v>5 Goblin Worg Riders - page 119</v>
      </c>
      <c r="I31" t="str">
        <f t="shared" ca="1" si="5"/>
        <v>No</v>
      </c>
      <c r="J31">
        <f t="shared" ca="1" si="6"/>
        <v>85</v>
      </c>
      <c r="K31" s="1" t="str">
        <f t="shared" ca="1" si="2"/>
        <v>12 Stirges</v>
      </c>
      <c r="N31">
        <f t="shared" si="8"/>
        <v>30</v>
      </c>
      <c r="O31" t="str">
        <f t="shared" ca="1" si="12"/>
        <v>4 Giant Wasp</v>
      </c>
    </row>
    <row r="32" spans="1:15">
      <c r="A32" t="str">
        <f t="shared" ca="1" si="9"/>
        <v>Yes</v>
      </c>
      <c r="B32">
        <f t="shared" ca="1" si="7"/>
        <v>37</v>
      </c>
      <c r="C32" s="1" t="str">
        <f t="shared" ca="1" si="0"/>
        <v>1 Girallon</v>
      </c>
      <c r="E32" t="str">
        <f t="shared" ca="1" si="3"/>
        <v>No</v>
      </c>
      <c r="F32">
        <f t="shared" ca="1" si="4"/>
        <v>32</v>
      </c>
      <c r="G32" s="1" t="str">
        <f t="shared" ca="1" si="1"/>
        <v>3 Giant Wasp</v>
      </c>
      <c r="I32" t="str">
        <f t="shared" ca="1" si="5"/>
        <v>No</v>
      </c>
      <c r="J32">
        <f t="shared" ca="1" si="6"/>
        <v>46</v>
      </c>
      <c r="K32" s="1" t="str">
        <f t="shared" ca="1" si="2"/>
        <v>3 Goblin Worg Riders - page 119</v>
      </c>
      <c r="N32">
        <f t="shared" si="8"/>
        <v>31</v>
      </c>
      <c r="O32" t="str">
        <f t="shared" ca="1" si="12"/>
        <v>5 Giant Wasp</v>
      </c>
    </row>
    <row r="33" spans="1:15">
      <c r="A33" t="str">
        <f t="shared" ca="1" si="9"/>
        <v>No</v>
      </c>
      <c r="B33">
        <f t="shared" ca="1" si="7"/>
        <v>35</v>
      </c>
      <c r="C33" s="1" t="str">
        <f t="shared" ca="1" si="0"/>
        <v>1 Girallon</v>
      </c>
      <c r="E33" t="str">
        <f t="shared" ca="1" si="3"/>
        <v>No</v>
      </c>
      <c r="F33">
        <f t="shared" ca="1" si="4"/>
        <v>25</v>
      </c>
      <c r="G33" s="1" t="str">
        <f t="shared" ca="1" si="1"/>
        <v>2 Ettercaps &amp; 3 Monsterous Spiders, Large</v>
      </c>
      <c r="I33" t="str">
        <f t="shared" ca="1" si="5"/>
        <v>No</v>
      </c>
      <c r="J33">
        <f t="shared" ca="1" si="6"/>
        <v>56</v>
      </c>
      <c r="K33" s="1" t="str">
        <f t="shared" ca="1" si="2"/>
        <v>2 Owlbear</v>
      </c>
      <c r="N33">
        <f t="shared" si="8"/>
        <v>32</v>
      </c>
      <c r="O33" t="str">
        <f t="shared" ca="1" si="12"/>
        <v>3 Giant Wasp</v>
      </c>
    </row>
    <row r="34" spans="1:15" ht="30">
      <c r="A34" t="str">
        <f t="shared" ca="1" si="9"/>
        <v>No</v>
      </c>
      <c r="B34">
        <f t="shared" ca="1" si="7"/>
        <v>15</v>
      </c>
      <c r="C34" s="1" t="str">
        <f t="shared" ref="C34:C51" ca="1" si="13">VLOOKUP(B34,WithcwoodEncounters,2)</f>
        <v>1 Digester</v>
      </c>
      <c r="E34" t="str">
        <f t="shared" ca="1" si="3"/>
        <v>No</v>
      </c>
      <c r="F34">
        <f t="shared" ca="1" si="4"/>
        <v>95</v>
      </c>
      <c r="G34" s="1" t="str">
        <f t="shared" ref="G34:G51" ca="1" si="14">VLOOKUP(F34,WithcwoodEncounters,2)</f>
        <v>1 Dire Boar</v>
      </c>
      <c r="I34" t="str">
        <f t="shared" ca="1" si="5"/>
        <v>No</v>
      </c>
      <c r="J34">
        <f t="shared" ca="1" si="6"/>
        <v>65</v>
      </c>
      <c r="K34" s="1" t="str">
        <f t="shared" ref="K34:K51" ca="1" si="15">VLOOKUP(J34,WithcwoodEncounters,2)</f>
        <v>1 Shambling Mound</v>
      </c>
      <c r="N34">
        <f t="shared" si="8"/>
        <v>33</v>
      </c>
      <c r="O34" t="str">
        <f t="shared" ca="1" si="12"/>
        <v>4 Giant Wasp</v>
      </c>
    </row>
    <row r="35" spans="1:15">
      <c r="A35" t="str">
        <f t="shared" ca="1" si="9"/>
        <v>Yes</v>
      </c>
      <c r="B35">
        <f t="shared" ca="1" si="7"/>
        <v>82</v>
      </c>
      <c r="C35" s="1" t="str">
        <f t="shared" ca="1" si="13"/>
        <v>13 Stirges</v>
      </c>
      <c r="E35" t="str">
        <f t="shared" ca="1" si="3"/>
        <v>Yes</v>
      </c>
      <c r="F35">
        <f t="shared" ca="1" si="4"/>
        <v>86</v>
      </c>
      <c r="G35" s="1" t="str">
        <f t="shared" ca="1" si="14"/>
        <v>14 Stirges</v>
      </c>
      <c r="I35" t="str">
        <f t="shared" ca="1" si="5"/>
        <v>Yes</v>
      </c>
      <c r="J35">
        <f t="shared" ca="1" si="6"/>
        <v>67</v>
      </c>
      <c r="K35" s="1" t="str">
        <f t="shared" ca="1" si="15"/>
        <v>1 Shambling Mound</v>
      </c>
      <c r="N35">
        <f t="shared" si="8"/>
        <v>34</v>
      </c>
      <c r="O35" t="str">
        <f t="shared" ca="1" si="12"/>
        <v>2 Giant Wasp</v>
      </c>
    </row>
    <row r="36" spans="1:15">
      <c r="A36" t="str">
        <f t="shared" ca="1" si="9"/>
        <v>Yes</v>
      </c>
      <c r="B36">
        <f t="shared" ca="1" si="7"/>
        <v>38</v>
      </c>
      <c r="C36" s="1" t="str">
        <f t="shared" ca="1" si="13"/>
        <v>1 Girallon</v>
      </c>
      <c r="E36" t="str">
        <f t="shared" ca="1" si="3"/>
        <v>No</v>
      </c>
      <c r="F36">
        <f t="shared" ca="1" si="4"/>
        <v>68</v>
      </c>
      <c r="G36" s="1" t="str">
        <f t="shared" ca="1" si="14"/>
        <v>1 Shambling Mound</v>
      </c>
      <c r="I36" t="str">
        <f t="shared" ca="1" si="5"/>
        <v>No</v>
      </c>
      <c r="J36">
        <f t="shared" ca="1" si="6"/>
        <v>62</v>
      </c>
      <c r="K36" s="1" t="str">
        <f t="shared" ca="1" si="15"/>
        <v>2 Owlbear</v>
      </c>
      <c r="N36">
        <f t="shared" si="8"/>
        <v>35</v>
      </c>
      <c r="O36" t="s">
        <v>7</v>
      </c>
    </row>
    <row r="37" spans="1:15">
      <c r="A37" t="str">
        <f t="shared" ca="1" si="9"/>
        <v>No</v>
      </c>
      <c r="B37">
        <f t="shared" ca="1" si="7"/>
        <v>68</v>
      </c>
      <c r="C37" s="1" t="str">
        <f t="shared" ca="1" si="13"/>
        <v>1 Shambling Mound</v>
      </c>
      <c r="E37" t="str">
        <f t="shared" ca="1" si="3"/>
        <v>No</v>
      </c>
      <c r="F37">
        <f t="shared" ca="1" si="4"/>
        <v>42</v>
      </c>
      <c r="G37" s="1" t="str">
        <f t="shared" ca="1" si="14"/>
        <v>3 Goblin Worg Riders - page 119</v>
      </c>
      <c r="I37" t="str">
        <f t="shared" ca="1" si="5"/>
        <v>No</v>
      </c>
      <c r="J37">
        <f t="shared" ca="1" si="6"/>
        <v>78</v>
      </c>
      <c r="K37" s="1" t="str">
        <f t="shared" ca="1" si="15"/>
        <v>1 Troll</v>
      </c>
      <c r="N37">
        <f t="shared" si="8"/>
        <v>36</v>
      </c>
      <c r="O37" t="s">
        <v>7</v>
      </c>
    </row>
    <row r="38" spans="1:15">
      <c r="A38" t="str">
        <f t="shared" ca="1" si="9"/>
        <v>Yes</v>
      </c>
      <c r="B38">
        <f t="shared" ca="1" si="7"/>
        <v>5</v>
      </c>
      <c r="C38" s="1" t="str">
        <f t="shared" ca="1" si="13"/>
        <v>3 Centipede Swarm</v>
      </c>
      <c r="E38" t="str">
        <f t="shared" ca="1" si="3"/>
        <v>No</v>
      </c>
      <c r="F38">
        <f t="shared" ca="1" si="4"/>
        <v>70</v>
      </c>
      <c r="G38" s="1" t="str">
        <f t="shared" ca="1" si="14"/>
        <v>1 Tendriculos</v>
      </c>
      <c r="I38" t="str">
        <f t="shared" ca="1" si="5"/>
        <v>No</v>
      </c>
      <c r="J38">
        <f t="shared" ca="1" si="6"/>
        <v>91</v>
      </c>
      <c r="K38" s="1" t="str">
        <f t="shared" ca="1" si="15"/>
        <v>10 Stirges</v>
      </c>
      <c r="N38">
        <f t="shared" si="8"/>
        <v>37</v>
      </c>
      <c r="O38" t="s">
        <v>7</v>
      </c>
    </row>
    <row r="39" spans="1:15">
      <c r="A39" t="str">
        <f t="shared" ca="1" si="9"/>
        <v>Yes</v>
      </c>
      <c r="B39">
        <f t="shared" ca="1" si="7"/>
        <v>30</v>
      </c>
      <c r="C39" s="1" t="str">
        <f t="shared" ca="1" si="13"/>
        <v>4 Giant Wasp</v>
      </c>
      <c r="E39" t="str">
        <f t="shared" ca="1" si="3"/>
        <v>No</v>
      </c>
      <c r="F39">
        <f t="shared" ca="1" si="4"/>
        <v>92</v>
      </c>
      <c r="G39" s="1" t="str">
        <f t="shared" ca="1" si="14"/>
        <v>11 Stirges</v>
      </c>
      <c r="I39" t="str">
        <f t="shared" ca="1" si="5"/>
        <v>No</v>
      </c>
      <c r="J39">
        <f t="shared" ca="1" si="6"/>
        <v>14</v>
      </c>
      <c r="K39" s="1" t="str">
        <f t="shared" ca="1" si="15"/>
        <v>3 Assassin Vine</v>
      </c>
      <c r="N39">
        <f t="shared" si="8"/>
        <v>38</v>
      </c>
      <c r="O39" t="s">
        <v>7</v>
      </c>
    </row>
    <row r="40" spans="1:15">
      <c r="A40" t="str">
        <f t="shared" ca="1" si="9"/>
        <v>Yes</v>
      </c>
      <c r="B40">
        <f t="shared" ca="1" si="7"/>
        <v>53</v>
      </c>
      <c r="C40" s="1" t="str">
        <f t="shared" ca="1" si="13"/>
        <v>1 Manticore</v>
      </c>
      <c r="E40" t="str">
        <f t="shared" ca="1" si="3"/>
        <v>No</v>
      </c>
      <c r="F40">
        <f t="shared" ca="1" si="4"/>
        <v>17</v>
      </c>
      <c r="G40" s="1" t="str">
        <f t="shared" ca="1" si="14"/>
        <v>1 Digester</v>
      </c>
      <c r="I40" t="str">
        <f t="shared" ca="1" si="5"/>
        <v>No</v>
      </c>
      <c r="J40">
        <f t="shared" ca="1" si="6"/>
        <v>72</v>
      </c>
      <c r="K40" s="1" t="str">
        <f t="shared" ca="1" si="15"/>
        <v>1 Tendriculos</v>
      </c>
      <c r="N40">
        <f t="shared" si="8"/>
        <v>39</v>
      </c>
      <c r="O40" t="s">
        <v>7</v>
      </c>
    </row>
    <row r="41" spans="1:15">
      <c r="A41" t="str">
        <f t="shared" ca="1" si="9"/>
        <v>Yes</v>
      </c>
      <c r="B41">
        <f t="shared" ca="1" si="7"/>
        <v>72</v>
      </c>
      <c r="C41" s="1" t="str">
        <f t="shared" ca="1" si="13"/>
        <v>1 Tendriculos</v>
      </c>
      <c r="E41" t="str">
        <f t="shared" ca="1" si="3"/>
        <v>Yes</v>
      </c>
      <c r="F41">
        <f t="shared" ca="1" si="4"/>
        <v>88</v>
      </c>
      <c r="G41" s="1" t="str">
        <f t="shared" ca="1" si="14"/>
        <v>9 Stirges</v>
      </c>
      <c r="I41" t="str">
        <f t="shared" ca="1" si="5"/>
        <v>Yes</v>
      </c>
      <c r="J41">
        <f t="shared" ca="1" si="6"/>
        <v>5</v>
      </c>
      <c r="K41" s="1" t="str">
        <f t="shared" ca="1" si="15"/>
        <v>3 Centipede Swarm</v>
      </c>
      <c r="N41">
        <f t="shared" si="8"/>
        <v>40</v>
      </c>
      <c r="O41" t="s">
        <v>7</v>
      </c>
    </row>
    <row r="42" spans="1:15" ht="30">
      <c r="A42" t="str">
        <f t="shared" ca="1" si="9"/>
        <v>Yes</v>
      </c>
      <c r="B42">
        <f t="shared" ca="1" si="7"/>
        <v>49</v>
      </c>
      <c r="C42" s="1" t="str">
        <f t="shared" ca="1" si="13"/>
        <v>5 Goblin Worg Riders - page 119</v>
      </c>
      <c r="E42" t="str">
        <f t="shared" ca="1" si="3"/>
        <v>Yes</v>
      </c>
      <c r="F42">
        <f t="shared" ca="1" si="4"/>
        <v>65</v>
      </c>
      <c r="G42" s="1" t="str">
        <f t="shared" ca="1" si="14"/>
        <v>1 Shambling Mound</v>
      </c>
      <c r="I42" t="str">
        <f t="shared" ca="1" si="5"/>
        <v>No</v>
      </c>
      <c r="J42">
        <f t="shared" ca="1" si="6"/>
        <v>49</v>
      </c>
      <c r="K42" s="1" t="str">
        <f t="shared" ca="1" si="15"/>
        <v>5 Goblin Worg Riders - page 119</v>
      </c>
      <c r="N42">
        <f t="shared" si="8"/>
        <v>41</v>
      </c>
      <c r="O42" t="str">
        <f t="shared" ref="O42:O51" ca="1" si="16">CONCATENATE((INT(RAND()*4)+1)+1," Goblin Worg Riders - page 119")</f>
        <v>4 Goblin Worg Riders - page 119</v>
      </c>
    </row>
    <row r="43" spans="1:15">
      <c r="A43" t="str">
        <f t="shared" ca="1" si="9"/>
        <v>No</v>
      </c>
      <c r="B43">
        <f t="shared" ca="1" si="7"/>
        <v>51</v>
      </c>
      <c r="C43" s="1" t="str">
        <f t="shared" ca="1" si="13"/>
        <v>2 Manticore</v>
      </c>
      <c r="E43" t="str">
        <f t="shared" ca="1" si="3"/>
        <v>Yes</v>
      </c>
      <c r="F43">
        <f t="shared" ca="1" si="4"/>
        <v>56</v>
      </c>
      <c r="G43" s="1" t="str">
        <f t="shared" ca="1" si="14"/>
        <v>2 Owlbear</v>
      </c>
      <c r="I43" t="str">
        <f t="shared" ca="1" si="5"/>
        <v>No</v>
      </c>
      <c r="J43">
        <f t="shared" ca="1" si="6"/>
        <v>53</v>
      </c>
      <c r="K43" s="1" t="str">
        <f t="shared" ca="1" si="15"/>
        <v>1 Manticore</v>
      </c>
      <c r="N43">
        <f t="shared" si="8"/>
        <v>42</v>
      </c>
      <c r="O43" t="str">
        <f t="shared" ca="1" si="16"/>
        <v>3 Goblin Worg Riders - page 119</v>
      </c>
    </row>
    <row r="44" spans="1:15">
      <c r="A44" t="str">
        <f t="shared" ca="1" si="9"/>
        <v>Yes</v>
      </c>
      <c r="B44">
        <f t="shared" ca="1" si="7"/>
        <v>49</v>
      </c>
      <c r="C44" s="1" t="str">
        <f t="shared" ca="1" si="13"/>
        <v>5 Goblin Worg Riders - page 119</v>
      </c>
      <c r="E44" t="str">
        <f t="shared" ca="1" si="3"/>
        <v>No</v>
      </c>
      <c r="F44">
        <f t="shared" ca="1" si="4"/>
        <v>3</v>
      </c>
      <c r="G44" s="1" t="str">
        <f t="shared" ca="1" si="14"/>
        <v>1 Gray Render</v>
      </c>
      <c r="I44" t="str">
        <f t="shared" ca="1" si="5"/>
        <v>No</v>
      </c>
      <c r="J44">
        <f t="shared" ca="1" si="6"/>
        <v>93</v>
      </c>
      <c r="K44" s="1" t="str">
        <f t="shared" ca="1" si="15"/>
        <v>1 Dire Boar</v>
      </c>
      <c r="N44">
        <f t="shared" si="8"/>
        <v>43</v>
      </c>
      <c r="O44" t="str">
        <f t="shared" ca="1" si="16"/>
        <v>4 Goblin Worg Riders - page 119</v>
      </c>
    </row>
    <row r="45" spans="1:15">
      <c r="A45" t="str">
        <f t="shared" ca="1" si="9"/>
        <v>No</v>
      </c>
      <c r="B45">
        <f t="shared" ca="1" si="7"/>
        <v>52</v>
      </c>
      <c r="C45" s="1" t="str">
        <f t="shared" ca="1" si="13"/>
        <v>2 Manticore</v>
      </c>
      <c r="E45" t="str">
        <f t="shared" ca="1" si="3"/>
        <v>No</v>
      </c>
      <c r="F45">
        <f t="shared" ca="1" si="4"/>
        <v>27</v>
      </c>
      <c r="G45" s="1" t="str">
        <f t="shared" ca="1" si="14"/>
        <v>1 Ettercaps &amp; 4 Monsterous Spiders, Large</v>
      </c>
      <c r="I45" t="str">
        <f t="shared" ca="1" si="5"/>
        <v>No</v>
      </c>
      <c r="J45">
        <f t="shared" ca="1" si="6"/>
        <v>8</v>
      </c>
      <c r="K45" s="1" t="str">
        <f t="shared" ca="1" si="15"/>
        <v>5 Dryad</v>
      </c>
      <c r="N45">
        <f t="shared" si="8"/>
        <v>44</v>
      </c>
      <c r="O45" t="str">
        <f t="shared" ca="1" si="16"/>
        <v>2 Goblin Worg Riders - page 119</v>
      </c>
    </row>
    <row r="46" spans="1:15">
      <c r="A46" t="str">
        <f t="shared" ca="1" si="9"/>
        <v>Yes</v>
      </c>
      <c r="B46">
        <f t="shared" ca="1" si="7"/>
        <v>56</v>
      </c>
      <c r="C46" s="1" t="str">
        <f t="shared" ca="1" si="13"/>
        <v>2 Owlbear</v>
      </c>
      <c r="E46" t="str">
        <f t="shared" ca="1" si="3"/>
        <v>No</v>
      </c>
      <c r="F46">
        <f t="shared" ca="1" si="4"/>
        <v>34</v>
      </c>
      <c r="G46" s="1" t="str">
        <f t="shared" ca="1" si="14"/>
        <v>2 Giant Wasp</v>
      </c>
      <c r="I46" t="str">
        <f t="shared" ca="1" si="5"/>
        <v>No</v>
      </c>
      <c r="J46">
        <f t="shared" ca="1" si="6"/>
        <v>7</v>
      </c>
      <c r="K46" s="1" t="str">
        <f t="shared" ca="1" si="15"/>
        <v>4 Dryad</v>
      </c>
      <c r="N46">
        <f t="shared" si="8"/>
        <v>45</v>
      </c>
      <c r="O46" t="str">
        <f t="shared" ca="1" si="16"/>
        <v>5 Goblin Worg Riders - page 119</v>
      </c>
    </row>
    <row r="47" spans="1:15">
      <c r="A47" t="str">
        <f t="shared" ca="1" si="9"/>
        <v>No</v>
      </c>
      <c r="B47">
        <f t="shared" ca="1" si="7"/>
        <v>40</v>
      </c>
      <c r="C47" s="1" t="str">
        <f t="shared" ca="1" si="13"/>
        <v>1 Girallon</v>
      </c>
      <c r="E47" t="str">
        <f t="shared" ca="1" si="3"/>
        <v>Yes</v>
      </c>
      <c r="F47">
        <f t="shared" ca="1" si="4"/>
        <v>39</v>
      </c>
      <c r="G47" s="1" t="str">
        <f t="shared" ca="1" si="14"/>
        <v>1 Girallon</v>
      </c>
      <c r="I47" t="str">
        <f t="shared" ca="1" si="5"/>
        <v>No</v>
      </c>
      <c r="J47">
        <f t="shared" ca="1" si="6"/>
        <v>67</v>
      </c>
      <c r="K47" s="1" t="str">
        <f t="shared" ca="1" si="15"/>
        <v>1 Shambling Mound</v>
      </c>
      <c r="N47">
        <f t="shared" si="8"/>
        <v>46</v>
      </c>
      <c r="O47" t="str">
        <f t="shared" ca="1" si="16"/>
        <v>3 Goblin Worg Riders - page 119</v>
      </c>
    </row>
    <row r="48" spans="1:15">
      <c r="A48" t="str">
        <f t="shared" ca="1" si="9"/>
        <v>No</v>
      </c>
      <c r="B48">
        <f t="shared" ca="1" si="7"/>
        <v>39</v>
      </c>
      <c r="C48" s="1" t="str">
        <f t="shared" ca="1" si="13"/>
        <v>1 Girallon</v>
      </c>
      <c r="E48" t="str">
        <f t="shared" ca="1" si="3"/>
        <v>No</v>
      </c>
      <c r="F48">
        <f t="shared" ca="1" si="4"/>
        <v>36</v>
      </c>
      <c r="G48" s="1" t="str">
        <f t="shared" ca="1" si="14"/>
        <v>1 Girallon</v>
      </c>
      <c r="I48" t="str">
        <f t="shared" ca="1" si="5"/>
        <v>Yes</v>
      </c>
      <c r="J48">
        <f t="shared" ca="1" si="6"/>
        <v>70</v>
      </c>
      <c r="K48" s="1" t="str">
        <f t="shared" ca="1" si="15"/>
        <v>1 Tendriculos</v>
      </c>
      <c r="N48">
        <f t="shared" si="8"/>
        <v>47</v>
      </c>
      <c r="O48" t="str">
        <f t="shared" ca="1" si="16"/>
        <v>4 Goblin Worg Riders - page 119</v>
      </c>
    </row>
    <row r="49" spans="1:15">
      <c r="A49" t="str">
        <f t="shared" ca="1" si="9"/>
        <v>Yes</v>
      </c>
      <c r="B49">
        <f t="shared" ca="1" si="7"/>
        <v>14</v>
      </c>
      <c r="C49" s="1" t="str">
        <f t="shared" ca="1" si="13"/>
        <v>3 Assassin Vine</v>
      </c>
      <c r="E49" t="str">
        <f t="shared" ca="1" si="3"/>
        <v>No</v>
      </c>
      <c r="F49">
        <f t="shared" ca="1" si="4"/>
        <v>71</v>
      </c>
      <c r="G49" s="1" t="str">
        <f t="shared" ca="1" si="14"/>
        <v>1 Tendriculos</v>
      </c>
      <c r="I49" t="str">
        <f t="shared" ca="1" si="5"/>
        <v>No</v>
      </c>
      <c r="J49">
        <f t="shared" ca="1" si="6"/>
        <v>35</v>
      </c>
      <c r="K49" s="1" t="str">
        <f t="shared" ca="1" si="15"/>
        <v>1 Girallon</v>
      </c>
      <c r="N49">
        <f t="shared" si="8"/>
        <v>48</v>
      </c>
      <c r="O49" t="str">
        <f t="shared" ca="1" si="16"/>
        <v>3 Goblin Worg Riders - page 119</v>
      </c>
    </row>
    <row r="50" spans="1:15">
      <c r="A50" t="str">
        <f t="shared" ca="1" si="9"/>
        <v>Yes</v>
      </c>
      <c r="B50">
        <f t="shared" ca="1" si="7"/>
        <v>96</v>
      </c>
      <c r="C50" s="1" t="str">
        <f t="shared" ca="1" si="13"/>
        <v>1 Dire Boar</v>
      </c>
      <c r="E50" t="str">
        <f t="shared" ca="1" si="3"/>
        <v>No</v>
      </c>
      <c r="F50">
        <f t="shared" ca="1" si="4"/>
        <v>69</v>
      </c>
      <c r="G50" s="1" t="str">
        <f t="shared" ca="1" si="14"/>
        <v>1 Shambling Mound</v>
      </c>
      <c r="I50" t="str">
        <f t="shared" ca="1" si="5"/>
        <v>No</v>
      </c>
      <c r="J50">
        <f t="shared" ca="1" si="6"/>
        <v>8</v>
      </c>
      <c r="K50" s="1" t="str">
        <f t="shared" ca="1" si="15"/>
        <v>5 Dryad</v>
      </c>
      <c r="N50">
        <f t="shared" si="8"/>
        <v>49</v>
      </c>
      <c r="O50" t="str">
        <f t="shared" ca="1" si="16"/>
        <v>5 Goblin Worg Riders - page 119</v>
      </c>
    </row>
    <row r="51" spans="1:15">
      <c r="A51" t="str">
        <f t="shared" ca="1" si="9"/>
        <v>Yes</v>
      </c>
      <c r="B51">
        <f t="shared" ca="1" si="7"/>
        <v>33</v>
      </c>
      <c r="C51" s="1" t="str">
        <f t="shared" ca="1" si="13"/>
        <v>4 Giant Wasp</v>
      </c>
      <c r="E51" t="str">
        <f t="shared" ca="1" si="3"/>
        <v>Yes</v>
      </c>
      <c r="F51">
        <f t="shared" ca="1" si="4"/>
        <v>48</v>
      </c>
      <c r="G51" s="1" t="str">
        <f t="shared" ca="1" si="14"/>
        <v>3 Goblin Worg Riders - page 119</v>
      </c>
      <c r="I51" t="str">
        <f t="shared" ca="1" si="5"/>
        <v>No</v>
      </c>
      <c r="J51">
        <f t="shared" ca="1" si="6"/>
        <v>80</v>
      </c>
      <c r="K51" s="1" t="str">
        <f t="shared" ca="1" si="15"/>
        <v>2 Troll</v>
      </c>
      <c r="N51">
        <f t="shared" si="8"/>
        <v>50</v>
      </c>
      <c r="O51" t="str">
        <f t="shared" ca="1" si="16"/>
        <v>5 Goblin Worg Riders - page 119</v>
      </c>
    </row>
    <row r="52" spans="1:15">
      <c r="N52">
        <f t="shared" si="8"/>
        <v>51</v>
      </c>
      <c r="O52" t="str">
        <f ca="1">CONCATENATE((INT(RAND()*2)+1)," Manticore")</f>
        <v>2 Manticore</v>
      </c>
    </row>
    <row r="53" spans="1:15">
      <c r="N53">
        <f t="shared" ref="N53:N101" si="17">N52+1</f>
        <v>52</v>
      </c>
      <c r="O53" t="str">
        <f ca="1">CONCATENATE((INT(RAND()*2)+1)," Manticore")</f>
        <v>2 Manticore</v>
      </c>
    </row>
    <row r="54" spans="1:15">
      <c r="N54">
        <f t="shared" si="17"/>
        <v>53</v>
      </c>
      <c r="O54" t="str">
        <f ca="1">CONCATENATE((INT(RAND()*2)+1)," Manticore")</f>
        <v>1 Manticore</v>
      </c>
    </row>
    <row r="55" spans="1:15">
      <c r="N55">
        <f t="shared" si="17"/>
        <v>54</v>
      </c>
      <c r="O55" t="str">
        <f ca="1">CONCATENATE((INT(RAND()*2)+1)," Manticore")</f>
        <v>2 Manticore</v>
      </c>
    </row>
    <row r="56" spans="1:15">
      <c r="N56">
        <f t="shared" si="17"/>
        <v>55</v>
      </c>
      <c r="O56" t="str">
        <f ca="1">CONCATENATE((INT(RAND()*2)+1)," Manticore")</f>
        <v>2 Manticore</v>
      </c>
    </row>
    <row r="57" spans="1:15">
      <c r="N57">
        <f t="shared" si="17"/>
        <v>56</v>
      </c>
      <c r="O57" t="str">
        <f t="shared" ref="O57:O64" ca="1" si="18">CONCATENATE((INT(RAND()*2)+1)," Owlbear")</f>
        <v>2 Owlbear</v>
      </c>
    </row>
    <row r="58" spans="1:15">
      <c r="N58">
        <f t="shared" si="17"/>
        <v>57</v>
      </c>
      <c r="O58" t="str">
        <f t="shared" ca="1" si="18"/>
        <v>1 Owlbear</v>
      </c>
    </row>
    <row r="59" spans="1:15">
      <c r="N59">
        <f t="shared" si="17"/>
        <v>58</v>
      </c>
      <c r="O59" t="str">
        <f t="shared" ca="1" si="18"/>
        <v>2 Owlbear</v>
      </c>
    </row>
    <row r="60" spans="1:15">
      <c r="N60">
        <f t="shared" si="17"/>
        <v>59</v>
      </c>
      <c r="O60" t="str">
        <f t="shared" ca="1" si="18"/>
        <v>1 Owlbear</v>
      </c>
    </row>
    <row r="61" spans="1:15">
      <c r="N61">
        <f t="shared" si="17"/>
        <v>60</v>
      </c>
      <c r="O61" t="str">
        <f t="shared" ca="1" si="18"/>
        <v>2 Owlbear</v>
      </c>
    </row>
    <row r="62" spans="1:15">
      <c r="N62">
        <f t="shared" si="17"/>
        <v>61</v>
      </c>
      <c r="O62" t="str">
        <f t="shared" ca="1" si="18"/>
        <v>2 Owlbear</v>
      </c>
    </row>
    <row r="63" spans="1:15">
      <c r="N63">
        <f t="shared" si="17"/>
        <v>62</v>
      </c>
      <c r="O63" t="str">
        <f t="shared" ca="1" si="18"/>
        <v>2 Owlbear</v>
      </c>
    </row>
    <row r="64" spans="1:15">
      <c r="N64">
        <f t="shared" si="17"/>
        <v>63</v>
      </c>
      <c r="O64" t="str">
        <f t="shared" ca="1" si="18"/>
        <v>2 Owlbear</v>
      </c>
    </row>
    <row r="65" spans="14:15">
      <c r="N65">
        <f t="shared" si="17"/>
        <v>64</v>
      </c>
      <c r="O65" t="s">
        <v>14</v>
      </c>
    </row>
    <row r="66" spans="14:15">
      <c r="N66">
        <f t="shared" si="17"/>
        <v>65</v>
      </c>
      <c r="O66" t="s">
        <v>14</v>
      </c>
    </row>
    <row r="67" spans="14:15">
      <c r="N67">
        <f t="shared" si="17"/>
        <v>66</v>
      </c>
      <c r="O67" t="s">
        <v>14</v>
      </c>
    </row>
    <row r="68" spans="14:15">
      <c r="N68">
        <f t="shared" si="17"/>
        <v>67</v>
      </c>
      <c r="O68" t="s">
        <v>14</v>
      </c>
    </row>
    <row r="69" spans="14:15">
      <c r="N69">
        <f t="shared" si="17"/>
        <v>68</v>
      </c>
      <c r="O69" t="s">
        <v>14</v>
      </c>
    </row>
    <row r="70" spans="14:15">
      <c r="N70">
        <f t="shared" si="17"/>
        <v>69</v>
      </c>
      <c r="O70" t="s">
        <v>14</v>
      </c>
    </row>
    <row r="71" spans="14:15">
      <c r="N71">
        <f t="shared" si="17"/>
        <v>70</v>
      </c>
      <c r="O71" t="s">
        <v>15</v>
      </c>
    </row>
    <row r="72" spans="14:15">
      <c r="N72">
        <f t="shared" si="17"/>
        <v>71</v>
      </c>
      <c r="O72" t="s">
        <v>15</v>
      </c>
    </row>
    <row r="73" spans="14:15">
      <c r="N73">
        <f t="shared" si="17"/>
        <v>72</v>
      </c>
      <c r="O73" t="s">
        <v>15</v>
      </c>
    </row>
    <row r="74" spans="14:15">
      <c r="N74">
        <f t="shared" si="17"/>
        <v>73</v>
      </c>
      <c r="O74" t="s">
        <v>15</v>
      </c>
    </row>
    <row r="75" spans="14:15">
      <c r="N75">
        <f t="shared" si="17"/>
        <v>74</v>
      </c>
      <c r="O75" t="s">
        <v>15</v>
      </c>
    </row>
    <row r="76" spans="14:15">
      <c r="N76">
        <f t="shared" si="17"/>
        <v>75</v>
      </c>
      <c r="O76" t="s">
        <v>15</v>
      </c>
    </row>
    <row r="77" spans="14:15">
      <c r="N77">
        <f t="shared" si="17"/>
        <v>76</v>
      </c>
      <c r="O77" t="str">
        <f ca="1">CONCATENATE((INT(RAND()*2)+1)," Troll")</f>
        <v>2 Troll</v>
      </c>
    </row>
    <row r="78" spans="14:15">
      <c r="N78">
        <f t="shared" si="17"/>
        <v>77</v>
      </c>
      <c r="O78" t="str">
        <f ca="1">CONCATENATE((INT(RAND()*2)+1)," Troll")</f>
        <v>1 Troll</v>
      </c>
    </row>
    <row r="79" spans="14:15">
      <c r="N79">
        <f t="shared" si="17"/>
        <v>78</v>
      </c>
      <c r="O79" t="str">
        <f ca="1">CONCATENATE((INT(RAND()*2)+1)," Troll")</f>
        <v>1 Troll</v>
      </c>
    </row>
    <row r="80" spans="14:15">
      <c r="N80">
        <f t="shared" si="17"/>
        <v>79</v>
      </c>
      <c r="O80" t="str">
        <f ca="1">CONCATENATE((INT(RAND()*2)+1)," Troll")</f>
        <v>2 Troll</v>
      </c>
    </row>
    <row r="81" spans="14:15">
      <c r="N81">
        <f t="shared" si="17"/>
        <v>80</v>
      </c>
      <c r="O81" t="str">
        <f ca="1">CONCATENATE((INT(RAND()*2)+1)," Troll")</f>
        <v>2 Troll</v>
      </c>
    </row>
    <row r="82" spans="14:15">
      <c r="N82">
        <f t="shared" si="17"/>
        <v>81</v>
      </c>
      <c r="O82" t="str">
        <f t="shared" ref="O82:O93" ca="1" si="19">CONCATENATE((INT(RAND()*6)+1)+8," Stirges")</f>
        <v>13 Stirges</v>
      </c>
    </row>
    <row r="83" spans="14:15">
      <c r="N83">
        <f t="shared" si="17"/>
        <v>82</v>
      </c>
      <c r="O83" t="str">
        <f t="shared" ca="1" si="19"/>
        <v>13 Stirges</v>
      </c>
    </row>
    <row r="84" spans="14:15">
      <c r="N84">
        <f t="shared" si="17"/>
        <v>83</v>
      </c>
      <c r="O84" t="str">
        <f t="shared" ca="1" si="19"/>
        <v>12 Stirges</v>
      </c>
    </row>
    <row r="85" spans="14:15">
      <c r="N85">
        <f t="shared" si="17"/>
        <v>84</v>
      </c>
      <c r="O85" t="str">
        <f t="shared" ca="1" si="19"/>
        <v>12 Stirges</v>
      </c>
    </row>
    <row r="86" spans="14:15">
      <c r="N86">
        <f t="shared" si="17"/>
        <v>85</v>
      </c>
      <c r="O86" t="str">
        <f t="shared" ca="1" si="19"/>
        <v>12 Stirges</v>
      </c>
    </row>
    <row r="87" spans="14:15">
      <c r="N87">
        <f t="shared" si="17"/>
        <v>86</v>
      </c>
      <c r="O87" t="str">
        <f t="shared" ca="1" si="19"/>
        <v>14 Stirges</v>
      </c>
    </row>
    <row r="88" spans="14:15">
      <c r="N88">
        <f t="shared" si="17"/>
        <v>87</v>
      </c>
      <c r="O88" t="str">
        <f t="shared" ca="1" si="19"/>
        <v>10 Stirges</v>
      </c>
    </row>
    <row r="89" spans="14:15">
      <c r="N89">
        <f t="shared" si="17"/>
        <v>88</v>
      </c>
      <c r="O89" t="str">
        <f t="shared" ca="1" si="19"/>
        <v>9 Stirges</v>
      </c>
    </row>
    <row r="90" spans="14:15">
      <c r="N90">
        <f t="shared" si="17"/>
        <v>89</v>
      </c>
      <c r="O90" t="str">
        <f t="shared" ca="1" si="19"/>
        <v>10 Stirges</v>
      </c>
    </row>
    <row r="91" spans="14:15">
      <c r="N91">
        <f t="shared" si="17"/>
        <v>90</v>
      </c>
      <c r="O91" t="str">
        <f t="shared" ca="1" si="19"/>
        <v>10 Stirges</v>
      </c>
    </row>
    <row r="92" spans="14:15">
      <c r="N92">
        <f t="shared" si="17"/>
        <v>91</v>
      </c>
      <c r="O92" t="str">
        <f t="shared" ca="1" si="19"/>
        <v>10 Stirges</v>
      </c>
    </row>
    <row r="93" spans="14:15">
      <c r="N93">
        <f t="shared" si="17"/>
        <v>92</v>
      </c>
      <c r="O93" t="str">
        <f t="shared" ca="1" si="19"/>
        <v>11 Stirges</v>
      </c>
    </row>
    <row r="94" spans="14:15">
      <c r="N94">
        <f t="shared" si="17"/>
        <v>93</v>
      </c>
      <c r="O94" t="s">
        <v>16</v>
      </c>
    </row>
    <row r="95" spans="14:15">
      <c r="N95">
        <f t="shared" si="17"/>
        <v>94</v>
      </c>
      <c r="O95" t="s">
        <v>16</v>
      </c>
    </row>
    <row r="96" spans="14:15">
      <c r="N96">
        <f t="shared" si="17"/>
        <v>95</v>
      </c>
      <c r="O96" t="s">
        <v>16</v>
      </c>
    </row>
    <row r="97" spans="14:15">
      <c r="N97">
        <f t="shared" si="17"/>
        <v>96</v>
      </c>
      <c r="O97" t="s">
        <v>16</v>
      </c>
    </row>
    <row r="98" spans="14:15">
      <c r="N98">
        <f t="shared" si="17"/>
        <v>97</v>
      </c>
      <c r="O98" t="s">
        <v>16</v>
      </c>
    </row>
    <row r="99" spans="14:15">
      <c r="N99">
        <f t="shared" si="17"/>
        <v>98</v>
      </c>
      <c r="O99" t="s">
        <v>17</v>
      </c>
    </row>
    <row r="100" spans="14:15">
      <c r="N100">
        <f t="shared" si="17"/>
        <v>99</v>
      </c>
      <c r="O100" t="s">
        <v>17</v>
      </c>
    </row>
    <row r="101" spans="14:15">
      <c r="N101">
        <f t="shared" si="17"/>
        <v>100</v>
      </c>
      <c r="O101" t="s">
        <v>17</v>
      </c>
    </row>
  </sheetData>
  <phoneticPr fontId="3" type="noConversion"/>
  <pageMargins left="0.25" right="0.25" top="0.25" bottom="0.25" header="0.25" footer="0.2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101"/>
  <sheetViews>
    <sheetView tabSelected="1" workbookViewId="0">
      <selection activeCell="O101" sqref="O101"/>
    </sheetView>
  </sheetViews>
  <sheetFormatPr baseColWidth="10" defaultRowHeight="15"/>
  <cols>
    <col min="1" max="1" width="12.83203125" customWidth="1"/>
    <col min="2" max="2" width="13" customWidth="1"/>
    <col min="3" max="3" width="33" style="1" customWidth="1"/>
    <col min="4" max="4" width="9.6640625" style="1" customWidth="1"/>
    <col min="5" max="5" width="14" customWidth="1"/>
    <col min="6" max="6" width="16.33203125" customWidth="1"/>
    <col min="7" max="7" width="35.6640625" style="1" bestFit="1" customWidth="1"/>
    <col min="8" max="8" width="14.5" style="1" customWidth="1"/>
    <col min="9" max="9" width="6.5" bestFit="1" customWidth="1"/>
    <col min="10" max="10" width="14.5" customWidth="1"/>
    <col min="11" max="11" width="35.6640625" style="1" bestFit="1" customWidth="1"/>
    <col min="15" max="15" width="42.83203125" bestFit="1" customWidth="1"/>
  </cols>
  <sheetData>
    <row r="1" spans="1:15" s="1" customFormat="1" ht="45">
      <c r="A1" s="1" t="s">
        <v>0</v>
      </c>
      <c r="B1" s="1" t="s">
        <v>1</v>
      </c>
      <c r="C1" s="1" t="s">
        <v>5</v>
      </c>
      <c r="E1" s="1" t="s">
        <v>8</v>
      </c>
      <c r="F1" s="1" t="s">
        <v>9</v>
      </c>
      <c r="G1" s="1" t="s">
        <v>11</v>
      </c>
      <c r="I1" s="1" t="s">
        <v>10</v>
      </c>
      <c r="J1" s="1" t="s">
        <v>12</v>
      </c>
      <c r="K1" s="1" t="s">
        <v>13</v>
      </c>
      <c r="N1" s="1" t="s">
        <v>2</v>
      </c>
      <c r="O1" s="1" t="s">
        <v>3</v>
      </c>
    </row>
    <row r="2" spans="1:15">
      <c r="A2" t="str">
        <f ca="1">IF(INT(RAND()*100)+1&lt;=40,"No","Yes")</f>
        <v>Yes</v>
      </c>
      <c r="B2">
        <f ca="1">(INT(RAND()*100)+1)</f>
        <v>10</v>
      </c>
      <c r="C2" s="1" t="str">
        <f t="shared" ref="C2:C33" ca="1" si="0">VLOOKUP(B2,BlackfensEncounters,2)</f>
        <v>Tiri Kitor Patrol</v>
      </c>
      <c r="E2" t="str">
        <f ca="1">IF(INT(RAND()*100)+1&lt;=70,"No","Yes")</f>
        <v>Yes</v>
      </c>
      <c r="F2">
        <f ca="1">(INT(RAND()*100)+1)</f>
        <v>71</v>
      </c>
      <c r="G2" s="1" t="str">
        <f t="shared" ref="G2:G33" ca="1" si="1">VLOOKUP(F2,BlackfensEncounters,2)</f>
        <v>1 Ochre Jelly</v>
      </c>
      <c r="I2" t="str">
        <f ca="1">IF(INT(RAND()*100)+1&lt;=85,"No","Yes")</f>
        <v>No</v>
      </c>
      <c r="J2">
        <f ca="1">(INT(RAND()*100)+1)</f>
        <v>33</v>
      </c>
      <c r="K2" s="1" t="str">
        <f t="shared" ref="K2:K33" ca="1" si="2">VLOOKUP(J2,BlackfensEncounters,2)</f>
        <v>2 Manticore</v>
      </c>
      <c r="N2">
        <v>1</v>
      </c>
      <c r="O2" t="str">
        <f ca="1">CONCATENATE(INT(RAND()*2)+1," Greenspawn Razorfiends")</f>
        <v>1 Greenspawn Razorfiends</v>
      </c>
    </row>
    <row r="3" spans="1:15">
      <c r="A3" t="str">
        <f t="shared" ref="A3:A51" ca="1" si="3">IF(INT(RAND()*100)+1&lt;=40,"No","Yes")</f>
        <v>Yes</v>
      </c>
      <c r="B3">
        <f ca="1">(INT(RAND()*100)+1)</f>
        <v>76</v>
      </c>
      <c r="C3" s="1" t="str">
        <f t="shared" ca="1" si="0"/>
        <v>13 Stirges</v>
      </c>
      <c r="E3" t="str">
        <f t="shared" ref="E3:E51" ca="1" si="4">IF(INT(RAND()*100)+1&lt;=70,"No","Yes")</f>
        <v>No</v>
      </c>
      <c r="F3">
        <f t="shared" ref="F3:F51" ca="1" si="5">(INT(RAND()*100)+1)</f>
        <v>52</v>
      </c>
      <c r="G3" s="1" t="str">
        <f t="shared" ca="1" si="1"/>
        <v>3 Harpy</v>
      </c>
      <c r="I3" t="str">
        <f t="shared" ref="I3:I51" ca="1" si="6">IF(INT(RAND()*100)+1&lt;=85,"No","Yes")</f>
        <v>No</v>
      </c>
      <c r="J3">
        <f t="shared" ref="J3:J51" ca="1" si="7">(INT(RAND()*100)+1)</f>
        <v>33</v>
      </c>
      <c r="K3" s="1" t="str">
        <f t="shared" ca="1" si="2"/>
        <v>2 Manticore</v>
      </c>
      <c r="N3">
        <f>N2+1</f>
        <v>2</v>
      </c>
      <c r="O3" t="str">
        <f ca="1">CONCATENATE(INT(RAND()*2)+1," Greenspawn Razorfiends")</f>
        <v>1 Greenspawn Razorfiends</v>
      </c>
    </row>
    <row r="4" spans="1:15">
      <c r="A4" t="str">
        <f t="shared" ca="1" si="3"/>
        <v>Yes</v>
      </c>
      <c r="B4">
        <f t="shared" ref="B4:B51" ca="1" si="8">(INT(RAND()*100)+1)</f>
        <v>37</v>
      </c>
      <c r="C4" s="1" t="str">
        <f t="shared" ca="1" si="0"/>
        <v>1 Giant Crocodile</v>
      </c>
      <c r="E4" t="str">
        <f t="shared" ca="1" si="4"/>
        <v>No</v>
      </c>
      <c r="F4">
        <f t="shared" ca="1" si="5"/>
        <v>27</v>
      </c>
      <c r="G4" s="1" t="str">
        <f t="shared" ca="1" si="1"/>
        <v>4 Manticore</v>
      </c>
      <c r="I4" t="str">
        <f t="shared" ca="1" si="6"/>
        <v>No</v>
      </c>
      <c r="J4">
        <f t="shared" ca="1" si="7"/>
        <v>3</v>
      </c>
      <c r="K4" s="1" t="str">
        <f t="shared" ca="1" si="2"/>
        <v>2 Greenspawn Razorfiends</v>
      </c>
      <c r="N4">
        <f t="shared" ref="N4:N67" si="9">N3+1</f>
        <v>3</v>
      </c>
      <c r="O4" t="str">
        <f ca="1">CONCATENATE(INT(RAND()*2)+1," Greenspawn Razorfiends")</f>
        <v>2 Greenspawn Razorfiends</v>
      </c>
    </row>
    <row r="5" spans="1:15">
      <c r="A5" t="str">
        <f t="shared" ca="1" si="3"/>
        <v>Yes</v>
      </c>
      <c r="B5">
        <f t="shared" ca="1" si="8"/>
        <v>74</v>
      </c>
      <c r="C5" s="1" t="str">
        <f t="shared" ca="1" si="0"/>
        <v>11 Stirges</v>
      </c>
      <c r="E5" t="str">
        <f t="shared" ca="1" si="4"/>
        <v>No</v>
      </c>
      <c r="F5">
        <f t="shared" ca="1" si="5"/>
        <v>8</v>
      </c>
      <c r="G5" s="1" t="str">
        <f t="shared" ca="1" si="1"/>
        <v>Tiri Kitor Patrol</v>
      </c>
      <c r="I5" t="str">
        <f t="shared" ca="1" si="6"/>
        <v>No</v>
      </c>
      <c r="J5">
        <f t="shared" ca="1" si="7"/>
        <v>66</v>
      </c>
      <c r="K5" s="1" t="str">
        <f t="shared" ca="1" si="2"/>
        <v>1 Gibbering Mouther</v>
      </c>
      <c r="N5">
        <f t="shared" si="9"/>
        <v>4</v>
      </c>
      <c r="O5" t="str">
        <f ca="1">CONCATENATE(INT(RAND()*2)+1," Greenspawn Razorfiends")</f>
        <v>2 Greenspawn Razorfiends</v>
      </c>
    </row>
    <row r="6" spans="1:15">
      <c r="A6" t="str">
        <f t="shared" ca="1" si="3"/>
        <v>Yes</v>
      </c>
      <c r="B6">
        <f t="shared" ca="1" si="8"/>
        <v>23</v>
      </c>
      <c r="C6" s="1" t="str">
        <f t="shared" ca="1" si="0"/>
        <v>1 Eight Headed Hydra</v>
      </c>
      <c r="E6" t="str">
        <f t="shared" ca="1" si="4"/>
        <v>Yes</v>
      </c>
      <c r="F6">
        <f t="shared" ca="1" si="5"/>
        <v>62</v>
      </c>
      <c r="G6" s="1" t="str">
        <f t="shared" ca="1" si="1"/>
        <v>1 Will-o'-Wisp</v>
      </c>
      <c r="I6" t="str">
        <f t="shared" ca="1" si="6"/>
        <v>Yes</v>
      </c>
      <c r="J6">
        <f t="shared" ca="1" si="7"/>
        <v>44</v>
      </c>
      <c r="K6" s="1" t="str">
        <f t="shared" ca="1" si="2"/>
        <v>3 Giant Wasp</v>
      </c>
      <c r="N6">
        <f t="shared" si="9"/>
        <v>5</v>
      </c>
      <c r="O6" t="str">
        <f ca="1">CONCATENATE(INT(RAND()*2)+1," Greenspawn Razorfiends")</f>
        <v>2 Greenspawn Razorfiends</v>
      </c>
    </row>
    <row r="7" spans="1:15">
      <c r="A7" t="str">
        <f t="shared" ca="1" si="3"/>
        <v>Yes</v>
      </c>
      <c r="B7">
        <f t="shared" ca="1" si="8"/>
        <v>70</v>
      </c>
      <c r="C7" s="1" t="str">
        <f t="shared" ca="1" si="0"/>
        <v>1 Ochre Jelly</v>
      </c>
      <c r="E7" t="str">
        <f t="shared" ca="1" si="4"/>
        <v>No</v>
      </c>
      <c r="F7">
        <f t="shared" ca="1" si="5"/>
        <v>5</v>
      </c>
      <c r="G7" s="1" t="str">
        <f t="shared" ca="1" si="1"/>
        <v>2 Greenspawn Razorfiends</v>
      </c>
      <c r="I7" t="str">
        <f t="shared" ca="1" si="6"/>
        <v>No</v>
      </c>
      <c r="J7">
        <f t="shared" ca="1" si="7"/>
        <v>26</v>
      </c>
      <c r="K7" s="1" t="str">
        <f t="shared" ca="1" si="2"/>
        <v>1 Eight Headed Hydra</v>
      </c>
      <c r="N7">
        <f t="shared" si="9"/>
        <v>6</v>
      </c>
      <c r="O7" t="s">
        <v>18</v>
      </c>
    </row>
    <row r="8" spans="1:15">
      <c r="A8" t="str">
        <f t="shared" ca="1" si="3"/>
        <v>Yes</v>
      </c>
      <c r="B8">
        <f t="shared" ca="1" si="8"/>
        <v>76</v>
      </c>
      <c r="C8" s="1" t="str">
        <f t="shared" ca="1" si="0"/>
        <v>13 Stirges</v>
      </c>
      <c r="E8" t="str">
        <f t="shared" ca="1" si="4"/>
        <v>Yes</v>
      </c>
      <c r="F8">
        <f t="shared" ca="1" si="5"/>
        <v>96</v>
      </c>
      <c r="G8" s="1" t="str">
        <f t="shared" ca="1" si="1"/>
        <v>8 Lizardfolk</v>
      </c>
      <c r="I8" t="str">
        <f t="shared" ca="1" si="6"/>
        <v>No</v>
      </c>
      <c r="J8">
        <f t="shared" ca="1" si="7"/>
        <v>46</v>
      </c>
      <c r="K8" s="1" t="str">
        <f t="shared" ca="1" si="2"/>
        <v>6 Giant Wasp</v>
      </c>
      <c r="N8">
        <f t="shared" si="9"/>
        <v>7</v>
      </c>
      <c r="O8" t="s">
        <v>18</v>
      </c>
    </row>
    <row r="9" spans="1:15">
      <c r="A9" t="str">
        <f t="shared" ca="1" si="3"/>
        <v>No</v>
      </c>
      <c r="B9">
        <f t="shared" ca="1" si="8"/>
        <v>37</v>
      </c>
      <c r="C9" s="1" t="str">
        <f t="shared" ca="1" si="0"/>
        <v>1 Giant Crocodile</v>
      </c>
      <c r="E9" t="str">
        <f t="shared" ca="1" si="4"/>
        <v>No</v>
      </c>
      <c r="F9">
        <f t="shared" ca="1" si="5"/>
        <v>92</v>
      </c>
      <c r="G9" s="1" t="str">
        <f t="shared" ca="1" si="1"/>
        <v>5 Lizardfolk</v>
      </c>
      <c r="I9" t="str">
        <f t="shared" ca="1" si="6"/>
        <v>Yes</v>
      </c>
      <c r="J9">
        <f t="shared" ca="1" si="7"/>
        <v>81</v>
      </c>
      <c r="K9" s="1" t="str">
        <f t="shared" ca="1" si="2"/>
        <v>9 Stirges</v>
      </c>
      <c r="N9">
        <f t="shared" si="9"/>
        <v>8</v>
      </c>
      <c r="O9" t="s">
        <v>18</v>
      </c>
    </row>
    <row r="10" spans="1:15">
      <c r="A10" t="str">
        <f t="shared" ca="1" si="3"/>
        <v>No</v>
      </c>
      <c r="B10">
        <f t="shared" ca="1" si="8"/>
        <v>9</v>
      </c>
      <c r="C10" s="1" t="str">
        <f t="shared" ca="1" si="0"/>
        <v>Tiri Kitor Patrol</v>
      </c>
      <c r="E10" t="str">
        <f t="shared" ca="1" si="4"/>
        <v>No</v>
      </c>
      <c r="F10">
        <f t="shared" ca="1" si="5"/>
        <v>95</v>
      </c>
      <c r="G10" s="1" t="str">
        <f t="shared" ca="1" si="1"/>
        <v>6 Lizardfolk</v>
      </c>
      <c r="I10" t="str">
        <f t="shared" ca="1" si="6"/>
        <v>No</v>
      </c>
      <c r="J10">
        <f t="shared" ca="1" si="7"/>
        <v>75</v>
      </c>
      <c r="K10" s="1" t="str">
        <f t="shared" ca="1" si="2"/>
        <v>13 Stirges</v>
      </c>
      <c r="N10">
        <f t="shared" si="9"/>
        <v>9</v>
      </c>
      <c r="O10" t="s">
        <v>18</v>
      </c>
    </row>
    <row r="11" spans="1:15">
      <c r="A11" t="str">
        <f t="shared" ca="1" si="3"/>
        <v>Yes</v>
      </c>
      <c r="B11">
        <f t="shared" ca="1" si="8"/>
        <v>29</v>
      </c>
      <c r="C11" s="1" t="str">
        <f t="shared" ca="1" si="0"/>
        <v>4 Manticore</v>
      </c>
      <c r="E11" t="str">
        <f t="shared" ca="1" si="4"/>
        <v>No</v>
      </c>
      <c r="F11">
        <f t="shared" ca="1" si="5"/>
        <v>64</v>
      </c>
      <c r="G11" s="1" t="str">
        <f t="shared" ca="1" si="1"/>
        <v>1 Gibbering Mouther</v>
      </c>
      <c r="I11" t="str">
        <f t="shared" ca="1" si="6"/>
        <v>No</v>
      </c>
      <c r="J11">
        <f t="shared" ca="1" si="7"/>
        <v>67</v>
      </c>
      <c r="K11" s="1" t="str">
        <f t="shared" ca="1" si="2"/>
        <v>1 Gibbering Mouther</v>
      </c>
      <c r="N11">
        <f t="shared" si="9"/>
        <v>10</v>
      </c>
      <c r="O11" t="s">
        <v>18</v>
      </c>
    </row>
    <row r="12" spans="1:15">
      <c r="A12" t="str">
        <f t="shared" ca="1" si="3"/>
        <v>Yes</v>
      </c>
      <c r="B12">
        <f t="shared" ca="1" si="8"/>
        <v>28</v>
      </c>
      <c r="C12" s="1" t="str">
        <f t="shared" ca="1" si="0"/>
        <v>3 Manticore</v>
      </c>
      <c r="E12" t="str">
        <f t="shared" ca="1" si="4"/>
        <v>No</v>
      </c>
      <c r="F12">
        <f t="shared" ca="1" si="5"/>
        <v>40</v>
      </c>
      <c r="G12" s="1" t="str">
        <f t="shared" ca="1" si="1"/>
        <v>2 Giant Crocodile</v>
      </c>
      <c r="I12" t="str">
        <f t="shared" ca="1" si="6"/>
        <v>No</v>
      </c>
      <c r="J12">
        <f t="shared" ca="1" si="7"/>
        <v>11</v>
      </c>
      <c r="K12" s="1" t="str">
        <f t="shared" ca="1" si="2"/>
        <v>Tiri Kitor Patrol</v>
      </c>
      <c r="N12">
        <f t="shared" si="9"/>
        <v>11</v>
      </c>
      <c r="O12" t="s">
        <v>18</v>
      </c>
    </row>
    <row r="13" spans="1:15">
      <c r="A13" t="str">
        <f t="shared" ca="1" si="3"/>
        <v>Yes</v>
      </c>
      <c r="B13">
        <f t="shared" ca="1" si="8"/>
        <v>70</v>
      </c>
      <c r="C13" s="1" t="str">
        <f t="shared" ca="1" si="0"/>
        <v>1 Ochre Jelly</v>
      </c>
      <c r="E13" t="str">
        <f t="shared" ca="1" si="4"/>
        <v>No</v>
      </c>
      <c r="F13">
        <f t="shared" ca="1" si="5"/>
        <v>82</v>
      </c>
      <c r="G13" s="1" t="str">
        <f t="shared" ca="1" si="1"/>
        <v>13 Stirges</v>
      </c>
      <c r="I13" t="str">
        <f t="shared" ca="1" si="6"/>
        <v>No</v>
      </c>
      <c r="J13">
        <f t="shared" ca="1" si="7"/>
        <v>12</v>
      </c>
      <c r="K13" s="1" t="str">
        <f t="shared" ca="1" si="2"/>
        <v>Tiri Kitor Patrol</v>
      </c>
      <c r="N13">
        <f t="shared" si="9"/>
        <v>12</v>
      </c>
      <c r="O13" t="s">
        <v>18</v>
      </c>
    </row>
    <row r="14" spans="1:15">
      <c r="A14" t="str">
        <f t="shared" ca="1" si="3"/>
        <v>No</v>
      </c>
      <c r="B14">
        <f t="shared" ca="1" si="8"/>
        <v>3</v>
      </c>
      <c r="C14" s="1" t="str">
        <f t="shared" ca="1" si="0"/>
        <v>2 Greenspawn Razorfiends</v>
      </c>
      <c r="E14" t="str">
        <f t="shared" ca="1" si="4"/>
        <v>No</v>
      </c>
      <c r="F14">
        <f t="shared" ca="1" si="5"/>
        <v>45</v>
      </c>
      <c r="G14" s="1" t="str">
        <f t="shared" ca="1" si="1"/>
        <v>5 Giant Wasp</v>
      </c>
      <c r="I14" t="str">
        <f t="shared" ca="1" si="6"/>
        <v>No</v>
      </c>
      <c r="J14">
        <f t="shared" ca="1" si="7"/>
        <v>61</v>
      </c>
      <c r="K14" s="1" t="str">
        <f t="shared" ca="1" si="2"/>
        <v>1 Will-o'-Wisp</v>
      </c>
      <c r="N14">
        <f t="shared" si="9"/>
        <v>13</v>
      </c>
      <c r="O14" t="s">
        <v>18</v>
      </c>
    </row>
    <row r="15" spans="1:15">
      <c r="A15" t="str">
        <f t="shared" ca="1" si="3"/>
        <v>No</v>
      </c>
      <c r="B15">
        <f t="shared" ca="1" si="8"/>
        <v>48</v>
      </c>
      <c r="C15" s="1" t="str">
        <f t="shared" ca="1" si="0"/>
        <v>6 Giant Wasp</v>
      </c>
      <c r="E15" t="str">
        <f t="shared" ca="1" si="4"/>
        <v>No</v>
      </c>
      <c r="F15">
        <f t="shared" ca="1" si="5"/>
        <v>14</v>
      </c>
      <c r="G15" s="1" t="str">
        <f t="shared" ca="1" si="1"/>
        <v>Tiri Kitor Patrol</v>
      </c>
      <c r="I15" t="str">
        <f t="shared" ca="1" si="6"/>
        <v>No</v>
      </c>
      <c r="J15">
        <f t="shared" ca="1" si="7"/>
        <v>38</v>
      </c>
      <c r="K15" s="1" t="str">
        <f t="shared" ca="1" si="2"/>
        <v>2 Giant Crocodile</v>
      </c>
      <c r="N15">
        <f t="shared" si="9"/>
        <v>14</v>
      </c>
      <c r="O15" t="s">
        <v>18</v>
      </c>
    </row>
    <row r="16" spans="1:15">
      <c r="A16" t="str">
        <f t="shared" ca="1" si="3"/>
        <v>No</v>
      </c>
      <c r="B16">
        <f t="shared" ca="1" si="8"/>
        <v>12</v>
      </c>
      <c r="C16" s="1" t="str">
        <f t="shared" ca="1" si="0"/>
        <v>Tiri Kitor Patrol</v>
      </c>
      <c r="E16" t="str">
        <f t="shared" ca="1" si="4"/>
        <v>No</v>
      </c>
      <c r="F16">
        <f t="shared" ca="1" si="5"/>
        <v>65</v>
      </c>
      <c r="G16" s="1" t="str">
        <f t="shared" ca="1" si="1"/>
        <v>1 Gibbering Mouther</v>
      </c>
      <c r="I16" t="str">
        <f t="shared" ca="1" si="6"/>
        <v>No</v>
      </c>
      <c r="J16">
        <f t="shared" ca="1" si="7"/>
        <v>77</v>
      </c>
      <c r="K16" s="1" t="str">
        <f t="shared" ca="1" si="2"/>
        <v>10 Stirges</v>
      </c>
      <c r="N16">
        <f t="shared" si="9"/>
        <v>15</v>
      </c>
      <c r="O16" t="s">
        <v>18</v>
      </c>
    </row>
    <row r="17" spans="1:15">
      <c r="A17" t="str">
        <f t="shared" ca="1" si="3"/>
        <v>Yes</v>
      </c>
      <c r="B17">
        <f t="shared" ca="1" si="8"/>
        <v>60</v>
      </c>
      <c r="C17" s="1" t="str">
        <f t="shared" ca="1" si="0"/>
        <v>1 Will-o'-Wisp</v>
      </c>
      <c r="E17" t="str">
        <f t="shared" ca="1" si="4"/>
        <v>No</v>
      </c>
      <c r="F17">
        <f t="shared" ca="1" si="5"/>
        <v>32</v>
      </c>
      <c r="G17" s="1" t="str">
        <f t="shared" ca="1" si="1"/>
        <v>1 Manticore</v>
      </c>
      <c r="I17" t="str">
        <f t="shared" ca="1" si="6"/>
        <v>No</v>
      </c>
      <c r="J17">
        <f t="shared" ca="1" si="7"/>
        <v>90</v>
      </c>
      <c r="K17" s="1" t="str">
        <f t="shared" ca="1" si="2"/>
        <v>1 Ghoul &amp; 1 Ghast</v>
      </c>
      <c r="N17">
        <f t="shared" si="9"/>
        <v>16</v>
      </c>
      <c r="O17" t="s">
        <v>19</v>
      </c>
    </row>
    <row r="18" spans="1:15">
      <c r="A18" t="str">
        <f t="shared" ca="1" si="3"/>
        <v>Yes</v>
      </c>
      <c r="B18">
        <f t="shared" ca="1" si="8"/>
        <v>6</v>
      </c>
      <c r="C18" s="1" t="str">
        <f t="shared" ca="1" si="0"/>
        <v>Tiri Kitor Patrol</v>
      </c>
      <c r="E18" t="str">
        <f t="shared" ca="1" si="4"/>
        <v>Yes</v>
      </c>
      <c r="F18">
        <f t="shared" ca="1" si="5"/>
        <v>66</v>
      </c>
      <c r="G18" s="1" t="str">
        <f t="shared" ca="1" si="1"/>
        <v>1 Gibbering Mouther</v>
      </c>
      <c r="I18" t="str">
        <f t="shared" ca="1" si="6"/>
        <v>No</v>
      </c>
      <c r="J18">
        <f t="shared" ca="1" si="7"/>
        <v>16</v>
      </c>
      <c r="K18" s="1" t="str">
        <f t="shared" ca="1" si="2"/>
        <v>1 Chuul</v>
      </c>
      <c r="N18">
        <f t="shared" si="9"/>
        <v>17</v>
      </c>
      <c r="O18" t="s">
        <v>19</v>
      </c>
    </row>
    <row r="19" spans="1:15">
      <c r="A19" t="str">
        <f t="shared" ca="1" si="3"/>
        <v>Yes</v>
      </c>
      <c r="B19">
        <f t="shared" ca="1" si="8"/>
        <v>76</v>
      </c>
      <c r="C19" s="1" t="str">
        <f t="shared" ca="1" si="0"/>
        <v>13 Stirges</v>
      </c>
      <c r="E19" t="str">
        <f t="shared" ca="1" si="4"/>
        <v>No</v>
      </c>
      <c r="F19">
        <f t="shared" ca="1" si="5"/>
        <v>91</v>
      </c>
      <c r="G19" s="1" t="str">
        <f t="shared" ca="1" si="1"/>
        <v>2 Lizardfolk</v>
      </c>
      <c r="I19" t="str">
        <f t="shared" ca="1" si="6"/>
        <v>No</v>
      </c>
      <c r="J19">
        <f t="shared" ca="1" si="7"/>
        <v>4</v>
      </c>
      <c r="K19" s="1" t="str">
        <f t="shared" ca="1" si="2"/>
        <v>2 Greenspawn Razorfiends</v>
      </c>
      <c r="N19">
        <f t="shared" si="9"/>
        <v>18</v>
      </c>
      <c r="O19" t="s">
        <v>19</v>
      </c>
    </row>
    <row r="20" spans="1:15">
      <c r="A20" t="str">
        <f t="shared" ca="1" si="3"/>
        <v>Yes</v>
      </c>
      <c r="B20">
        <f t="shared" ca="1" si="8"/>
        <v>15</v>
      </c>
      <c r="C20" s="1" t="str">
        <f t="shared" ca="1" si="0"/>
        <v>Tiri Kitor Patrol</v>
      </c>
      <c r="E20" t="str">
        <f t="shared" ca="1" si="4"/>
        <v>Yes</v>
      </c>
      <c r="F20">
        <f t="shared" ca="1" si="5"/>
        <v>27</v>
      </c>
      <c r="G20" s="1" t="str">
        <f t="shared" ca="1" si="1"/>
        <v>4 Manticore</v>
      </c>
      <c r="I20" t="str">
        <f t="shared" ca="1" si="6"/>
        <v>No</v>
      </c>
      <c r="J20">
        <f t="shared" ca="1" si="7"/>
        <v>49</v>
      </c>
      <c r="K20" s="1" t="str">
        <f t="shared" ca="1" si="2"/>
        <v>3 Harpy</v>
      </c>
      <c r="N20">
        <f t="shared" si="9"/>
        <v>19</v>
      </c>
      <c r="O20" t="s">
        <v>19</v>
      </c>
    </row>
    <row r="21" spans="1:15">
      <c r="A21" t="str">
        <f t="shared" ca="1" si="3"/>
        <v>Yes</v>
      </c>
      <c r="B21">
        <f t="shared" ca="1" si="8"/>
        <v>80</v>
      </c>
      <c r="C21" s="1" t="str">
        <f t="shared" ca="1" si="0"/>
        <v>9 Stirges</v>
      </c>
      <c r="E21" t="str">
        <f t="shared" ca="1" si="4"/>
        <v>No</v>
      </c>
      <c r="F21">
        <f t="shared" ca="1" si="5"/>
        <v>38</v>
      </c>
      <c r="G21" s="1" t="str">
        <f t="shared" ca="1" si="1"/>
        <v>2 Giant Crocodile</v>
      </c>
      <c r="I21" t="str">
        <f t="shared" ca="1" si="6"/>
        <v>No</v>
      </c>
      <c r="J21">
        <f t="shared" ca="1" si="7"/>
        <v>49</v>
      </c>
      <c r="K21" s="1" t="str">
        <f t="shared" ca="1" si="2"/>
        <v>3 Harpy</v>
      </c>
      <c r="N21">
        <f t="shared" si="9"/>
        <v>20</v>
      </c>
      <c r="O21" t="s">
        <v>19</v>
      </c>
    </row>
    <row r="22" spans="1:15">
      <c r="A22" t="str">
        <f t="shared" ca="1" si="3"/>
        <v>Yes</v>
      </c>
      <c r="B22">
        <f t="shared" ca="1" si="8"/>
        <v>87</v>
      </c>
      <c r="C22" s="1" t="str">
        <f t="shared" ca="1" si="0"/>
        <v>2 Ghoul &amp; 1 Ghast</v>
      </c>
      <c r="E22" t="str">
        <f t="shared" ca="1" si="4"/>
        <v>Yes</v>
      </c>
      <c r="F22">
        <f t="shared" ca="1" si="5"/>
        <v>3</v>
      </c>
      <c r="G22" s="1" t="str">
        <f t="shared" ca="1" si="1"/>
        <v>2 Greenspawn Razorfiends</v>
      </c>
      <c r="I22" t="str">
        <f t="shared" ca="1" si="6"/>
        <v>No</v>
      </c>
      <c r="J22">
        <f t="shared" ca="1" si="7"/>
        <v>50</v>
      </c>
      <c r="K22" s="1" t="str">
        <f t="shared" ca="1" si="2"/>
        <v>1 Harpy</v>
      </c>
      <c r="N22">
        <f t="shared" si="9"/>
        <v>21</v>
      </c>
      <c r="O22" t="s">
        <v>19</v>
      </c>
    </row>
    <row r="23" spans="1:15">
      <c r="A23" t="str">
        <f t="shared" ca="1" si="3"/>
        <v>Yes</v>
      </c>
      <c r="B23">
        <f t="shared" ca="1" si="8"/>
        <v>74</v>
      </c>
      <c r="C23" s="1" t="str">
        <f t="shared" ca="1" si="0"/>
        <v>11 Stirges</v>
      </c>
      <c r="E23" t="str">
        <f t="shared" ca="1" si="4"/>
        <v>Yes</v>
      </c>
      <c r="F23">
        <f t="shared" ca="1" si="5"/>
        <v>82</v>
      </c>
      <c r="G23" s="1" t="str">
        <f t="shared" ca="1" si="1"/>
        <v>13 Stirges</v>
      </c>
      <c r="I23" t="str">
        <f t="shared" ca="1" si="6"/>
        <v>Yes</v>
      </c>
      <c r="J23">
        <f t="shared" ca="1" si="7"/>
        <v>19</v>
      </c>
      <c r="K23" s="1" t="str">
        <f t="shared" ca="1" si="2"/>
        <v>1 Chuul</v>
      </c>
      <c r="N23">
        <f t="shared" si="9"/>
        <v>22</v>
      </c>
      <c r="O23" t="s">
        <v>19</v>
      </c>
    </row>
    <row r="24" spans="1:15">
      <c r="A24" t="str">
        <f t="shared" ca="1" si="3"/>
        <v>No</v>
      </c>
      <c r="B24">
        <f t="shared" ca="1" si="8"/>
        <v>21</v>
      </c>
      <c r="C24" s="1" t="str">
        <f t="shared" ca="1" si="0"/>
        <v>1 Chuul</v>
      </c>
      <c r="E24" t="str">
        <f t="shared" ca="1" si="4"/>
        <v>Yes</v>
      </c>
      <c r="F24">
        <f t="shared" ca="1" si="5"/>
        <v>15</v>
      </c>
      <c r="G24" s="1" t="str">
        <f t="shared" ca="1" si="1"/>
        <v>Tiri Kitor Patrol</v>
      </c>
      <c r="I24" t="str">
        <f t="shared" ca="1" si="6"/>
        <v>No</v>
      </c>
      <c r="J24">
        <f t="shared" ca="1" si="7"/>
        <v>68</v>
      </c>
      <c r="K24" s="1" t="str">
        <f t="shared" ca="1" si="2"/>
        <v>1 Ochre Jelly</v>
      </c>
      <c r="N24">
        <f t="shared" si="9"/>
        <v>23</v>
      </c>
      <c r="O24" t="s">
        <v>20</v>
      </c>
    </row>
    <row r="25" spans="1:15">
      <c r="A25" t="str">
        <f t="shared" ca="1" si="3"/>
        <v>Yes</v>
      </c>
      <c r="B25">
        <f t="shared" ca="1" si="8"/>
        <v>60</v>
      </c>
      <c r="C25" s="1" t="str">
        <f t="shared" ca="1" si="0"/>
        <v>1 Will-o'-Wisp</v>
      </c>
      <c r="E25" t="str">
        <f t="shared" ca="1" si="4"/>
        <v>No</v>
      </c>
      <c r="F25">
        <f t="shared" ca="1" si="5"/>
        <v>6</v>
      </c>
      <c r="G25" s="1" t="str">
        <f t="shared" ca="1" si="1"/>
        <v>Tiri Kitor Patrol</v>
      </c>
      <c r="I25" t="str">
        <f t="shared" ca="1" si="6"/>
        <v>No</v>
      </c>
      <c r="J25">
        <f t="shared" ca="1" si="7"/>
        <v>9</v>
      </c>
      <c r="K25" s="1" t="str">
        <f t="shared" ca="1" si="2"/>
        <v>Tiri Kitor Patrol</v>
      </c>
      <c r="N25">
        <f t="shared" si="9"/>
        <v>24</v>
      </c>
      <c r="O25" t="s">
        <v>20</v>
      </c>
    </row>
    <row r="26" spans="1:15">
      <c r="A26" t="str">
        <f t="shared" ca="1" si="3"/>
        <v>No</v>
      </c>
      <c r="B26">
        <f t="shared" ca="1" si="8"/>
        <v>72</v>
      </c>
      <c r="C26" s="1" t="str">
        <f t="shared" ca="1" si="0"/>
        <v>1 Ochre Jelly</v>
      </c>
      <c r="E26" t="str">
        <f t="shared" ca="1" si="4"/>
        <v>No</v>
      </c>
      <c r="F26">
        <f t="shared" ca="1" si="5"/>
        <v>54</v>
      </c>
      <c r="G26" s="1" t="str">
        <f t="shared" ca="1" si="1"/>
        <v>1 Harpy</v>
      </c>
      <c r="I26" t="str">
        <f t="shared" ca="1" si="6"/>
        <v>No</v>
      </c>
      <c r="J26">
        <f t="shared" ca="1" si="7"/>
        <v>88</v>
      </c>
      <c r="K26" s="1" t="str">
        <f t="shared" ca="1" si="2"/>
        <v>4 Ghoul &amp; 1 Ghast</v>
      </c>
      <c r="N26">
        <f t="shared" si="9"/>
        <v>25</v>
      </c>
      <c r="O26" t="s">
        <v>20</v>
      </c>
    </row>
    <row r="27" spans="1:15">
      <c r="A27" t="str">
        <f t="shared" ca="1" si="3"/>
        <v>Yes</v>
      </c>
      <c r="B27">
        <f t="shared" ca="1" si="8"/>
        <v>98</v>
      </c>
      <c r="C27" s="1" t="str">
        <f t="shared" ca="1" si="0"/>
        <v>4 Lizardfolk</v>
      </c>
      <c r="E27" t="str">
        <f t="shared" ca="1" si="4"/>
        <v>No</v>
      </c>
      <c r="F27">
        <f t="shared" ca="1" si="5"/>
        <v>68</v>
      </c>
      <c r="G27" s="1" t="str">
        <f t="shared" ca="1" si="1"/>
        <v>1 Ochre Jelly</v>
      </c>
      <c r="I27" t="str">
        <f t="shared" ca="1" si="6"/>
        <v>No</v>
      </c>
      <c r="J27">
        <f t="shared" ca="1" si="7"/>
        <v>52</v>
      </c>
      <c r="K27" s="1" t="str">
        <f t="shared" ca="1" si="2"/>
        <v>3 Harpy</v>
      </c>
      <c r="N27">
        <f t="shared" si="9"/>
        <v>26</v>
      </c>
      <c r="O27" t="s">
        <v>20</v>
      </c>
    </row>
    <row r="28" spans="1:15">
      <c r="A28" t="str">
        <f t="shared" ca="1" si="3"/>
        <v>Yes</v>
      </c>
      <c r="B28">
        <f t="shared" ca="1" si="8"/>
        <v>13</v>
      </c>
      <c r="C28" s="1" t="str">
        <f t="shared" ca="1" si="0"/>
        <v>Tiri Kitor Patrol</v>
      </c>
      <c r="E28" t="str">
        <f t="shared" ca="1" si="4"/>
        <v>No</v>
      </c>
      <c r="F28">
        <f t="shared" ca="1" si="5"/>
        <v>38</v>
      </c>
      <c r="G28" s="1" t="str">
        <f t="shared" ca="1" si="1"/>
        <v>2 Giant Crocodile</v>
      </c>
      <c r="I28" t="str">
        <f t="shared" ca="1" si="6"/>
        <v>No</v>
      </c>
      <c r="J28">
        <f t="shared" ca="1" si="7"/>
        <v>16</v>
      </c>
      <c r="K28" s="1" t="str">
        <f t="shared" ca="1" si="2"/>
        <v>1 Chuul</v>
      </c>
      <c r="N28">
        <f t="shared" si="9"/>
        <v>27</v>
      </c>
      <c r="O28" t="str">
        <f t="shared" ref="O28:O35" ca="1" si="10">CONCATENATE((INT(RAND()*4)+1)," Manticore")</f>
        <v>4 Manticore</v>
      </c>
    </row>
    <row r="29" spans="1:15">
      <c r="A29" t="str">
        <f t="shared" ca="1" si="3"/>
        <v>No</v>
      </c>
      <c r="B29">
        <f t="shared" ca="1" si="8"/>
        <v>36</v>
      </c>
      <c r="C29" s="1" t="str">
        <f t="shared" ca="1" si="0"/>
        <v>3 Giant Crocodile</v>
      </c>
      <c r="E29" t="str">
        <f t="shared" ca="1" si="4"/>
        <v>No</v>
      </c>
      <c r="F29">
        <f t="shared" ca="1" si="5"/>
        <v>54</v>
      </c>
      <c r="G29" s="1" t="str">
        <f t="shared" ca="1" si="1"/>
        <v>1 Harpy</v>
      </c>
      <c r="I29" t="str">
        <f t="shared" ca="1" si="6"/>
        <v>No</v>
      </c>
      <c r="J29">
        <f t="shared" ca="1" si="7"/>
        <v>42</v>
      </c>
      <c r="K29" s="1" t="str">
        <f t="shared" ca="1" si="2"/>
        <v>1 Giant Crocodile</v>
      </c>
      <c r="N29">
        <f t="shared" si="9"/>
        <v>28</v>
      </c>
      <c r="O29" t="str">
        <f t="shared" ca="1" si="10"/>
        <v>3 Manticore</v>
      </c>
    </row>
    <row r="30" spans="1:15">
      <c r="A30" t="str">
        <f t="shared" ca="1" si="3"/>
        <v>Yes</v>
      </c>
      <c r="B30">
        <f t="shared" ca="1" si="8"/>
        <v>86</v>
      </c>
      <c r="C30" s="1" t="str">
        <f t="shared" ca="1" si="0"/>
        <v>4 Ghoul &amp; 1 Ghast</v>
      </c>
      <c r="E30" t="str">
        <f t="shared" ca="1" si="4"/>
        <v>No</v>
      </c>
      <c r="F30">
        <f t="shared" ca="1" si="5"/>
        <v>84</v>
      </c>
      <c r="G30" s="1" t="str">
        <f t="shared" ca="1" si="1"/>
        <v>1 Ghoul &amp; 1 Ghast</v>
      </c>
      <c r="I30" t="str">
        <f t="shared" ca="1" si="6"/>
        <v>No</v>
      </c>
      <c r="J30">
        <f t="shared" ca="1" si="7"/>
        <v>27</v>
      </c>
      <c r="K30" s="1" t="str">
        <f t="shared" ca="1" si="2"/>
        <v>4 Manticore</v>
      </c>
      <c r="N30">
        <f t="shared" si="9"/>
        <v>29</v>
      </c>
      <c r="O30" t="str">
        <f t="shared" ca="1" si="10"/>
        <v>4 Manticore</v>
      </c>
    </row>
    <row r="31" spans="1:15">
      <c r="A31" t="str">
        <f t="shared" ca="1" si="3"/>
        <v>No</v>
      </c>
      <c r="B31">
        <f t="shared" ca="1" si="8"/>
        <v>51</v>
      </c>
      <c r="C31" s="1" t="str">
        <f t="shared" ca="1" si="0"/>
        <v>2 Harpy</v>
      </c>
      <c r="E31" t="str">
        <f t="shared" ca="1" si="4"/>
        <v>No</v>
      </c>
      <c r="F31">
        <f t="shared" ca="1" si="5"/>
        <v>66</v>
      </c>
      <c r="G31" s="1" t="str">
        <f t="shared" ca="1" si="1"/>
        <v>1 Gibbering Mouther</v>
      </c>
      <c r="I31" t="str">
        <f t="shared" ca="1" si="6"/>
        <v>No</v>
      </c>
      <c r="J31">
        <f t="shared" ca="1" si="7"/>
        <v>98</v>
      </c>
      <c r="K31" s="1" t="str">
        <f t="shared" ca="1" si="2"/>
        <v>4 Lizardfolk</v>
      </c>
      <c r="N31">
        <f t="shared" si="9"/>
        <v>30</v>
      </c>
      <c r="O31" t="str">
        <f t="shared" ca="1" si="10"/>
        <v>1 Manticore</v>
      </c>
    </row>
    <row r="32" spans="1:15">
      <c r="A32" t="str">
        <f t="shared" ca="1" si="3"/>
        <v>No</v>
      </c>
      <c r="B32">
        <f t="shared" ca="1" si="8"/>
        <v>69</v>
      </c>
      <c r="C32" s="1" t="str">
        <f t="shared" ca="1" si="0"/>
        <v>1 Ochre Jelly</v>
      </c>
      <c r="E32" t="str">
        <f t="shared" ca="1" si="4"/>
        <v>No</v>
      </c>
      <c r="F32">
        <f t="shared" ca="1" si="5"/>
        <v>18</v>
      </c>
      <c r="G32" s="1" t="str">
        <f t="shared" ca="1" si="1"/>
        <v>1 Chuul</v>
      </c>
      <c r="I32" t="str">
        <f t="shared" ca="1" si="6"/>
        <v>No</v>
      </c>
      <c r="J32">
        <f t="shared" ca="1" si="7"/>
        <v>11</v>
      </c>
      <c r="K32" s="1" t="str">
        <f t="shared" ca="1" si="2"/>
        <v>Tiri Kitor Patrol</v>
      </c>
      <c r="N32">
        <f t="shared" si="9"/>
        <v>31</v>
      </c>
      <c r="O32" t="str">
        <f t="shared" ca="1" si="10"/>
        <v>1 Manticore</v>
      </c>
    </row>
    <row r="33" spans="1:15">
      <c r="A33" t="str">
        <f t="shared" ca="1" si="3"/>
        <v>No</v>
      </c>
      <c r="B33">
        <f t="shared" ca="1" si="8"/>
        <v>45</v>
      </c>
      <c r="C33" s="1" t="str">
        <f t="shared" ca="1" si="0"/>
        <v>5 Giant Wasp</v>
      </c>
      <c r="E33" t="str">
        <f t="shared" ca="1" si="4"/>
        <v>No</v>
      </c>
      <c r="F33">
        <f t="shared" ca="1" si="5"/>
        <v>69</v>
      </c>
      <c r="G33" s="1" t="str">
        <f t="shared" ca="1" si="1"/>
        <v>1 Ochre Jelly</v>
      </c>
      <c r="I33" t="str">
        <f t="shared" ca="1" si="6"/>
        <v>No</v>
      </c>
      <c r="J33">
        <f t="shared" ca="1" si="7"/>
        <v>55</v>
      </c>
      <c r="K33" s="1" t="str">
        <f t="shared" ca="1" si="2"/>
        <v>2 Harpy</v>
      </c>
      <c r="N33">
        <f t="shared" si="9"/>
        <v>32</v>
      </c>
      <c r="O33" t="str">
        <f t="shared" ca="1" si="10"/>
        <v>1 Manticore</v>
      </c>
    </row>
    <row r="34" spans="1:15">
      <c r="A34" t="str">
        <f t="shared" ca="1" si="3"/>
        <v>Yes</v>
      </c>
      <c r="B34">
        <f t="shared" ca="1" si="8"/>
        <v>54</v>
      </c>
      <c r="C34" s="1" t="str">
        <f t="shared" ref="C34:C51" ca="1" si="11">VLOOKUP(B34,BlackfensEncounters,2)</f>
        <v>1 Harpy</v>
      </c>
      <c r="E34" t="str">
        <f t="shared" ca="1" si="4"/>
        <v>No</v>
      </c>
      <c r="F34">
        <f t="shared" ca="1" si="5"/>
        <v>56</v>
      </c>
      <c r="G34" s="1" t="str">
        <f t="shared" ref="G34:G51" ca="1" si="12">VLOOKUP(F34,BlackfensEncounters,2)</f>
        <v>1 Harpy</v>
      </c>
      <c r="I34" t="str">
        <f t="shared" ca="1" si="6"/>
        <v>No</v>
      </c>
      <c r="J34">
        <f t="shared" ca="1" si="7"/>
        <v>14</v>
      </c>
      <c r="K34" s="1" t="str">
        <f t="shared" ref="K34:K51" ca="1" si="13">VLOOKUP(J34,BlackfensEncounters,2)</f>
        <v>Tiri Kitor Patrol</v>
      </c>
      <c r="N34">
        <f t="shared" si="9"/>
        <v>33</v>
      </c>
      <c r="O34" t="str">
        <f t="shared" ca="1" si="10"/>
        <v>2 Manticore</v>
      </c>
    </row>
    <row r="35" spans="1:15">
      <c r="A35" t="str">
        <f t="shared" ca="1" si="3"/>
        <v>No</v>
      </c>
      <c r="B35">
        <f t="shared" ca="1" si="8"/>
        <v>61</v>
      </c>
      <c r="C35" s="1" t="str">
        <f t="shared" ca="1" si="11"/>
        <v>1 Will-o'-Wisp</v>
      </c>
      <c r="E35" t="str">
        <f t="shared" ca="1" si="4"/>
        <v>Yes</v>
      </c>
      <c r="F35">
        <f t="shared" ca="1" si="5"/>
        <v>10</v>
      </c>
      <c r="G35" s="1" t="str">
        <f t="shared" ca="1" si="12"/>
        <v>Tiri Kitor Patrol</v>
      </c>
      <c r="I35" t="str">
        <f t="shared" ca="1" si="6"/>
        <v>No</v>
      </c>
      <c r="J35">
        <f t="shared" ca="1" si="7"/>
        <v>28</v>
      </c>
      <c r="K35" s="1" t="str">
        <f t="shared" ca="1" si="13"/>
        <v>3 Manticore</v>
      </c>
      <c r="N35">
        <f t="shared" si="9"/>
        <v>34</v>
      </c>
      <c r="O35" t="str">
        <f t="shared" ca="1" si="10"/>
        <v>1 Manticore</v>
      </c>
    </row>
    <row r="36" spans="1:15">
      <c r="A36" t="str">
        <f t="shared" ca="1" si="3"/>
        <v>No</v>
      </c>
      <c r="B36">
        <f t="shared" ca="1" si="8"/>
        <v>50</v>
      </c>
      <c r="C36" s="1" t="str">
        <f t="shared" ca="1" si="11"/>
        <v>1 Harpy</v>
      </c>
      <c r="E36" t="str">
        <f t="shared" ca="1" si="4"/>
        <v>No</v>
      </c>
      <c r="F36">
        <f t="shared" ca="1" si="5"/>
        <v>32</v>
      </c>
      <c r="G36" s="1" t="str">
        <f t="shared" ca="1" si="12"/>
        <v>1 Manticore</v>
      </c>
      <c r="I36" t="str">
        <f t="shared" ca="1" si="6"/>
        <v>No</v>
      </c>
      <c r="J36">
        <f t="shared" ca="1" si="7"/>
        <v>68</v>
      </c>
      <c r="K36" s="1" t="str">
        <f t="shared" ca="1" si="13"/>
        <v>1 Ochre Jelly</v>
      </c>
      <c r="N36">
        <f t="shared" si="9"/>
        <v>35</v>
      </c>
      <c r="O36" t="str">
        <f t="shared" ref="O36:O43" ca="1" si="14">CONCATENATE((INT(RAND()*3)+1)," Giant Crocodile")</f>
        <v>3 Giant Crocodile</v>
      </c>
    </row>
    <row r="37" spans="1:15">
      <c r="A37" t="str">
        <f t="shared" ca="1" si="3"/>
        <v>No</v>
      </c>
      <c r="B37">
        <f t="shared" ca="1" si="8"/>
        <v>22</v>
      </c>
      <c r="C37" s="1" t="str">
        <f t="shared" ca="1" si="11"/>
        <v>1 Chuul</v>
      </c>
      <c r="E37" t="str">
        <f t="shared" ca="1" si="4"/>
        <v>No</v>
      </c>
      <c r="F37">
        <f t="shared" ca="1" si="5"/>
        <v>66</v>
      </c>
      <c r="G37" s="1" t="str">
        <f t="shared" ca="1" si="12"/>
        <v>1 Gibbering Mouther</v>
      </c>
      <c r="I37" t="str">
        <f t="shared" ca="1" si="6"/>
        <v>No</v>
      </c>
      <c r="J37">
        <f t="shared" ca="1" si="7"/>
        <v>81</v>
      </c>
      <c r="K37" s="1" t="str">
        <f t="shared" ca="1" si="13"/>
        <v>9 Stirges</v>
      </c>
      <c r="N37">
        <f t="shared" si="9"/>
        <v>36</v>
      </c>
      <c r="O37" t="str">
        <f t="shared" ca="1" si="14"/>
        <v>3 Giant Crocodile</v>
      </c>
    </row>
    <row r="38" spans="1:15">
      <c r="A38" t="str">
        <f t="shared" ca="1" si="3"/>
        <v>No</v>
      </c>
      <c r="B38">
        <f t="shared" ca="1" si="8"/>
        <v>85</v>
      </c>
      <c r="C38" s="1" t="str">
        <f t="shared" ca="1" si="11"/>
        <v>1 Ghoul &amp; 1 Ghast</v>
      </c>
      <c r="E38" t="str">
        <f t="shared" ca="1" si="4"/>
        <v>Yes</v>
      </c>
      <c r="F38">
        <f t="shared" ca="1" si="5"/>
        <v>74</v>
      </c>
      <c r="G38" s="1" t="str">
        <f t="shared" ca="1" si="12"/>
        <v>11 Stirges</v>
      </c>
      <c r="I38" t="str">
        <f t="shared" ca="1" si="6"/>
        <v>No</v>
      </c>
      <c r="J38">
        <f t="shared" ca="1" si="7"/>
        <v>6</v>
      </c>
      <c r="K38" s="1" t="str">
        <f t="shared" ca="1" si="13"/>
        <v>Tiri Kitor Patrol</v>
      </c>
      <c r="N38">
        <f t="shared" si="9"/>
        <v>37</v>
      </c>
      <c r="O38" t="str">
        <f t="shared" ca="1" si="14"/>
        <v>1 Giant Crocodile</v>
      </c>
    </row>
    <row r="39" spans="1:15">
      <c r="A39" t="str">
        <f t="shared" ca="1" si="3"/>
        <v>Yes</v>
      </c>
      <c r="B39">
        <f t="shared" ca="1" si="8"/>
        <v>18</v>
      </c>
      <c r="C39" s="1" t="str">
        <f t="shared" ca="1" si="11"/>
        <v>1 Chuul</v>
      </c>
      <c r="E39" t="str">
        <f t="shared" ca="1" si="4"/>
        <v>No</v>
      </c>
      <c r="F39">
        <f t="shared" ca="1" si="5"/>
        <v>15</v>
      </c>
      <c r="G39" s="1" t="str">
        <f t="shared" ca="1" si="12"/>
        <v>Tiri Kitor Patrol</v>
      </c>
      <c r="I39" t="str">
        <f t="shared" ca="1" si="6"/>
        <v>No</v>
      </c>
      <c r="J39">
        <f t="shared" ca="1" si="7"/>
        <v>41</v>
      </c>
      <c r="K39" s="1" t="str">
        <f t="shared" ca="1" si="13"/>
        <v>2 Giant Crocodile</v>
      </c>
      <c r="N39">
        <f t="shared" si="9"/>
        <v>38</v>
      </c>
      <c r="O39" t="str">
        <f t="shared" ca="1" si="14"/>
        <v>2 Giant Crocodile</v>
      </c>
    </row>
    <row r="40" spans="1:15">
      <c r="A40" t="str">
        <f t="shared" ca="1" si="3"/>
        <v>Yes</v>
      </c>
      <c r="B40">
        <f t="shared" ca="1" si="8"/>
        <v>86</v>
      </c>
      <c r="C40" s="1" t="str">
        <f t="shared" ca="1" si="11"/>
        <v>4 Ghoul &amp; 1 Ghast</v>
      </c>
      <c r="E40" t="str">
        <f t="shared" ca="1" si="4"/>
        <v>No</v>
      </c>
      <c r="F40">
        <f t="shared" ca="1" si="5"/>
        <v>9</v>
      </c>
      <c r="G40" s="1" t="str">
        <f t="shared" ca="1" si="12"/>
        <v>Tiri Kitor Patrol</v>
      </c>
      <c r="I40" t="str">
        <f t="shared" ca="1" si="6"/>
        <v>No</v>
      </c>
      <c r="J40">
        <f t="shared" ca="1" si="7"/>
        <v>42</v>
      </c>
      <c r="K40" s="1" t="str">
        <f t="shared" ca="1" si="13"/>
        <v>1 Giant Crocodile</v>
      </c>
      <c r="N40">
        <f t="shared" si="9"/>
        <v>39</v>
      </c>
      <c r="O40" t="str">
        <f t="shared" ca="1" si="14"/>
        <v>3 Giant Crocodile</v>
      </c>
    </row>
    <row r="41" spans="1:15">
      <c r="A41" t="str">
        <f t="shared" ca="1" si="3"/>
        <v>No</v>
      </c>
      <c r="B41">
        <f t="shared" ca="1" si="8"/>
        <v>25</v>
      </c>
      <c r="C41" s="1" t="str">
        <f t="shared" ca="1" si="11"/>
        <v>1 Eight Headed Hydra</v>
      </c>
      <c r="E41" t="str">
        <f t="shared" ca="1" si="4"/>
        <v>No</v>
      </c>
      <c r="F41">
        <f t="shared" ca="1" si="5"/>
        <v>29</v>
      </c>
      <c r="G41" s="1" t="str">
        <f t="shared" ca="1" si="12"/>
        <v>4 Manticore</v>
      </c>
      <c r="I41" t="str">
        <f t="shared" ca="1" si="6"/>
        <v>No</v>
      </c>
      <c r="J41">
        <f t="shared" ca="1" si="7"/>
        <v>41</v>
      </c>
      <c r="K41" s="1" t="str">
        <f t="shared" ca="1" si="13"/>
        <v>2 Giant Crocodile</v>
      </c>
      <c r="N41">
        <f t="shared" si="9"/>
        <v>40</v>
      </c>
      <c r="O41" t="str">
        <f t="shared" ca="1" si="14"/>
        <v>2 Giant Crocodile</v>
      </c>
    </row>
    <row r="42" spans="1:15">
      <c r="A42" t="str">
        <f t="shared" ca="1" si="3"/>
        <v>Yes</v>
      </c>
      <c r="B42">
        <f t="shared" ca="1" si="8"/>
        <v>93</v>
      </c>
      <c r="C42" s="1" t="str">
        <f t="shared" ca="1" si="11"/>
        <v>5 Lizardfolk</v>
      </c>
      <c r="E42" t="str">
        <f t="shared" ca="1" si="4"/>
        <v>No</v>
      </c>
      <c r="F42">
        <f t="shared" ca="1" si="5"/>
        <v>20</v>
      </c>
      <c r="G42" s="1" t="str">
        <f t="shared" ca="1" si="12"/>
        <v>1 Chuul</v>
      </c>
      <c r="I42" t="str">
        <f t="shared" ca="1" si="6"/>
        <v>No</v>
      </c>
      <c r="J42">
        <f t="shared" ca="1" si="7"/>
        <v>44</v>
      </c>
      <c r="K42" s="1" t="str">
        <f t="shared" ca="1" si="13"/>
        <v>3 Giant Wasp</v>
      </c>
      <c r="N42">
        <f t="shared" si="9"/>
        <v>41</v>
      </c>
      <c r="O42" t="str">
        <f t="shared" ca="1" si="14"/>
        <v>2 Giant Crocodile</v>
      </c>
    </row>
    <row r="43" spans="1:15">
      <c r="A43" t="str">
        <f t="shared" ca="1" si="3"/>
        <v>No</v>
      </c>
      <c r="B43">
        <f t="shared" ca="1" si="8"/>
        <v>40</v>
      </c>
      <c r="C43" s="1" t="str">
        <f t="shared" ca="1" si="11"/>
        <v>2 Giant Crocodile</v>
      </c>
      <c r="E43" t="str">
        <f t="shared" ca="1" si="4"/>
        <v>No</v>
      </c>
      <c r="F43">
        <f t="shared" ca="1" si="5"/>
        <v>63</v>
      </c>
      <c r="G43" s="1" t="str">
        <f t="shared" ca="1" si="12"/>
        <v>1 Gibbering Mouther</v>
      </c>
      <c r="I43" t="str">
        <f t="shared" ca="1" si="6"/>
        <v>No</v>
      </c>
      <c r="J43">
        <f t="shared" ca="1" si="7"/>
        <v>8</v>
      </c>
      <c r="K43" s="1" t="str">
        <f t="shared" ca="1" si="13"/>
        <v>Tiri Kitor Patrol</v>
      </c>
      <c r="N43">
        <f t="shared" si="9"/>
        <v>42</v>
      </c>
      <c r="O43" t="str">
        <f t="shared" ca="1" si="14"/>
        <v>1 Giant Crocodile</v>
      </c>
    </row>
    <row r="44" spans="1:15">
      <c r="A44" t="str">
        <f t="shared" ca="1" si="3"/>
        <v>No</v>
      </c>
      <c r="B44">
        <f t="shared" ca="1" si="8"/>
        <v>85</v>
      </c>
      <c r="C44" s="1" t="str">
        <f t="shared" ca="1" si="11"/>
        <v>1 Ghoul &amp; 1 Ghast</v>
      </c>
      <c r="E44" t="str">
        <f t="shared" ca="1" si="4"/>
        <v>No</v>
      </c>
      <c r="F44">
        <f t="shared" ca="1" si="5"/>
        <v>17</v>
      </c>
      <c r="G44" s="1" t="str">
        <f t="shared" ca="1" si="12"/>
        <v>1 Chuul</v>
      </c>
      <c r="I44" t="str">
        <f t="shared" ca="1" si="6"/>
        <v>No</v>
      </c>
      <c r="J44">
        <f t="shared" ca="1" si="7"/>
        <v>38</v>
      </c>
      <c r="K44" s="1" t="str">
        <f t="shared" ca="1" si="13"/>
        <v>2 Giant Crocodile</v>
      </c>
      <c r="N44">
        <f t="shared" si="9"/>
        <v>43</v>
      </c>
      <c r="O44" t="str">
        <f t="shared" ref="O44:O49" ca="1" si="15">CONCATENATE((INT(RAND()*6)+1)," Giant Wasp")</f>
        <v>1 Giant Wasp</v>
      </c>
    </row>
    <row r="45" spans="1:15">
      <c r="A45" t="str">
        <f t="shared" ca="1" si="3"/>
        <v>Yes</v>
      </c>
      <c r="B45">
        <f t="shared" ca="1" si="8"/>
        <v>50</v>
      </c>
      <c r="C45" s="1" t="str">
        <f t="shared" ca="1" si="11"/>
        <v>1 Harpy</v>
      </c>
      <c r="E45" t="str">
        <f t="shared" ca="1" si="4"/>
        <v>No</v>
      </c>
      <c r="F45">
        <f t="shared" ca="1" si="5"/>
        <v>28</v>
      </c>
      <c r="G45" s="1" t="str">
        <f t="shared" ca="1" si="12"/>
        <v>3 Manticore</v>
      </c>
      <c r="I45" t="str">
        <f t="shared" ca="1" si="6"/>
        <v>No</v>
      </c>
      <c r="J45">
        <f t="shared" ca="1" si="7"/>
        <v>50</v>
      </c>
      <c r="K45" s="1" t="str">
        <f t="shared" ca="1" si="13"/>
        <v>1 Harpy</v>
      </c>
      <c r="N45">
        <f t="shared" si="9"/>
        <v>44</v>
      </c>
      <c r="O45" t="str">
        <f t="shared" ca="1" si="15"/>
        <v>3 Giant Wasp</v>
      </c>
    </row>
    <row r="46" spans="1:15">
      <c r="A46" t="str">
        <f t="shared" ca="1" si="3"/>
        <v>No</v>
      </c>
      <c r="B46">
        <f t="shared" ca="1" si="8"/>
        <v>85</v>
      </c>
      <c r="C46" s="1" t="str">
        <f t="shared" ca="1" si="11"/>
        <v>1 Ghoul &amp; 1 Ghast</v>
      </c>
      <c r="E46" t="str">
        <f t="shared" ca="1" si="4"/>
        <v>No</v>
      </c>
      <c r="F46">
        <f t="shared" ca="1" si="5"/>
        <v>82</v>
      </c>
      <c r="G46" s="1" t="str">
        <f t="shared" ca="1" si="12"/>
        <v>13 Stirges</v>
      </c>
      <c r="I46" t="str">
        <f t="shared" ca="1" si="6"/>
        <v>No</v>
      </c>
      <c r="J46">
        <f t="shared" ca="1" si="7"/>
        <v>59</v>
      </c>
      <c r="K46" s="1" t="str">
        <f t="shared" ca="1" si="13"/>
        <v>1 Will-o'-Wisp</v>
      </c>
      <c r="N46">
        <f t="shared" si="9"/>
        <v>45</v>
      </c>
      <c r="O46" t="str">
        <f t="shared" ca="1" si="15"/>
        <v>5 Giant Wasp</v>
      </c>
    </row>
    <row r="47" spans="1:15">
      <c r="A47" t="str">
        <f t="shared" ca="1" si="3"/>
        <v>Yes</v>
      </c>
      <c r="B47">
        <f t="shared" ca="1" si="8"/>
        <v>66</v>
      </c>
      <c r="C47" s="1" t="str">
        <f t="shared" ca="1" si="11"/>
        <v>1 Gibbering Mouther</v>
      </c>
      <c r="E47" t="str">
        <f t="shared" ca="1" si="4"/>
        <v>No</v>
      </c>
      <c r="F47">
        <f t="shared" ca="1" si="5"/>
        <v>46</v>
      </c>
      <c r="G47" s="1" t="str">
        <f t="shared" ca="1" si="12"/>
        <v>6 Giant Wasp</v>
      </c>
      <c r="I47" t="str">
        <f t="shared" ca="1" si="6"/>
        <v>No</v>
      </c>
      <c r="J47">
        <f t="shared" ca="1" si="7"/>
        <v>40</v>
      </c>
      <c r="K47" s="1" t="str">
        <f t="shared" ca="1" si="13"/>
        <v>2 Giant Crocodile</v>
      </c>
      <c r="N47">
        <f t="shared" si="9"/>
        <v>46</v>
      </c>
      <c r="O47" t="str">
        <f t="shared" ca="1" si="15"/>
        <v>6 Giant Wasp</v>
      </c>
    </row>
    <row r="48" spans="1:15">
      <c r="A48" t="str">
        <f t="shared" ca="1" si="3"/>
        <v>Yes</v>
      </c>
      <c r="B48">
        <f t="shared" ca="1" si="8"/>
        <v>54</v>
      </c>
      <c r="C48" s="1" t="str">
        <f t="shared" ca="1" si="11"/>
        <v>1 Harpy</v>
      </c>
      <c r="E48" t="str">
        <f t="shared" ca="1" si="4"/>
        <v>No</v>
      </c>
      <c r="F48">
        <f t="shared" ca="1" si="5"/>
        <v>90</v>
      </c>
      <c r="G48" s="1" t="str">
        <f t="shared" ca="1" si="12"/>
        <v>1 Ghoul &amp; 1 Ghast</v>
      </c>
      <c r="I48" t="str">
        <f t="shared" ca="1" si="6"/>
        <v>No</v>
      </c>
      <c r="J48">
        <f t="shared" ca="1" si="7"/>
        <v>91</v>
      </c>
      <c r="K48" s="1" t="str">
        <f t="shared" ca="1" si="13"/>
        <v>2 Lizardfolk</v>
      </c>
      <c r="N48">
        <f t="shared" si="9"/>
        <v>47</v>
      </c>
      <c r="O48" t="str">
        <f t="shared" ca="1" si="15"/>
        <v>6 Giant Wasp</v>
      </c>
    </row>
    <row r="49" spans="1:15">
      <c r="A49" t="str">
        <f t="shared" ca="1" si="3"/>
        <v>Yes</v>
      </c>
      <c r="B49">
        <f t="shared" ca="1" si="8"/>
        <v>10</v>
      </c>
      <c r="C49" s="1" t="str">
        <f t="shared" ca="1" si="11"/>
        <v>Tiri Kitor Patrol</v>
      </c>
      <c r="E49" t="str">
        <f t="shared" ca="1" si="4"/>
        <v>Yes</v>
      </c>
      <c r="F49">
        <f t="shared" ca="1" si="5"/>
        <v>2</v>
      </c>
      <c r="G49" s="1" t="str">
        <f t="shared" ca="1" si="12"/>
        <v>1 Greenspawn Razorfiends</v>
      </c>
      <c r="I49" t="str">
        <f t="shared" ca="1" si="6"/>
        <v>No</v>
      </c>
      <c r="J49">
        <f t="shared" ca="1" si="7"/>
        <v>30</v>
      </c>
      <c r="K49" s="1" t="str">
        <f t="shared" ca="1" si="13"/>
        <v>1 Manticore</v>
      </c>
      <c r="N49">
        <f t="shared" si="9"/>
        <v>48</v>
      </c>
      <c r="O49" t="str">
        <f t="shared" ca="1" si="15"/>
        <v>6 Giant Wasp</v>
      </c>
    </row>
    <row r="50" spans="1:15">
      <c r="A50" t="str">
        <f t="shared" ca="1" si="3"/>
        <v>No</v>
      </c>
      <c r="B50">
        <f t="shared" ca="1" si="8"/>
        <v>74</v>
      </c>
      <c r="C50" s="1" t="str">
        <f t="shared" ca="1" si="11"/>
        <v>11 Stirges</v>
      </c>
      <c r="E50" t="str">
        <f t="shared" ca="1" si="4"/>
        <v>No</v>
      </c>
      <c r="F50">
        <f t="shared" ca="1" si="5"/>
        <v>14</v>
      </c>
      <c r="G50" s="1" t="str">
        <f t="shared" ca="1" si="12"/>
        <v>Tiri Kitor Patrol</v>
      </c>
      <c r="I50" t="str">
        <f t="shared" ca="1" si="6"/>
        <v>No</v>
      </c>
      <c r="J50">
        <f t="shared" ca="1" si="7"/>
        <v>70</v>
      </c>
      <c r="K50" s="1" t="str">
        <f t="shared" ca="1" si="13"/>
        <v>1 Ochre Jelly</v>
      </c>
      <c r="N50">
        <f t="shared" si="9"/>
        <v>49</v>
      </c>
      <c r="O50" t="str">
        <f t="shared" ref="O50:O57" ca="1" si="16">CONCATENATE((INT(RAND()*3)+1)," Harpy")</f>
        <v>3 Harpy</v>
      </c>
    </row>
    <row r="51" spans="1:15">
      <c r="A51" t="str">
        <f t="shared" ca="1" si="3"/>
        <v>Yes</v>
      </c>
      <c r="B51">
        <f t="shared" ca="1" si="8"/>
        <v>31</v>
      </c>
      <c r="C51" s="1" t="str">
        <f t="shared" ca="1" si="11"/>
        <v>1 Manticore</v>
      </c>
      <c r="E51" t="str">
        <f t="shared" ca="1" si="4"/>
        <v>Yes</v>
      </c>
      <c r="F51">
        <f t="shared" ca="1" si="5"/>
        <v>65</v>
      </c>
      <c r="G51" s="1" t="str">
        <f t="shared" ca="1" si="12"/>
        <v>1 Gibbering Mouther</v>
      </c>
      <c r="I51" t="str">
        <f t="shared" ca="1" si="6"/>
        <v>No</v>
      </c>
      <c r="J51">
        <f t="shared" ca="1" si="7"/>
        <v>37</v>
      </c>
      <c r="K51" s="1" t="str">
        <f t="shared" ca="1" si="13"/>
        <v>1 Giant Crocodile</v>
      </c>
      <c r="N51">
        <f t="shared" si="9"/>
        <v>50</v>
      </c>
      <c r="O51" t="str">
        <f t="shared" ca="1" si="16"/>
        <v>1 Harpy</v>
      </c>
    </row>
    <row r="52" spans="1:15">
      <c r="N52">
        <f t="shared" si="9"/>
        <v>51</v>
      </c>
      <c r="O52" t="str">
        <f t="shared" ca="1" si="16"/>
        <v>2 Harpy</v>
      </c>
    </row>
    <row r="53" spans="1:15">
      <c r="N53">
        <f t="shared" si="9"/>
        <v>52</v>
      </c>
      <c r="O53" t="str">
        <f t="shared" ca="1" si="16"/>
        <v>3 Harpy</v>
      </c>
    </row>
    <row r="54" spans="1:15">
      <c r="N54">
        <f t="shared" si="9"/>
        <v>53</v>
      </c>
      <c r="O54" t="str">
        <f t="shared" ca="1" si="16"/>
        <v>2 Harpy</v>
      </c>
    </row>
    <row r="55" spans="1:15">
      <c r="N55">
        <f t="shared" si="9"/>
        <v>54</v>
      </c>
      <c r="O55" t="str">
        <f t="shared" ca="1" si="16"/>
        <v>1 Harpy</v>
      </c>
    </row>
    <row r="56" spans="1:15">
      <c r="N56">
        <f t="shared" si="9"/>
        <v>55</v>
      </c>
      <c r="O56" t="str">
        <f t="shared" ca="1" si="16"/>
        <v>2 Harpy</v>
      </c>
    </row>
    <row r="57" spans="1:15">
      <c r="N57">
        <f t="shared" si="9"/>
        <v>56</v>
      </c>
      <c r="O57" t="str">
        <f t="shared" ca="1" si="16"/>
        <v>1 Harpy</v>
      </c>
    </row>
    <row r="58" spans="1:15">
      <c r="N58">
        <f t="shared" si="9"/>
        <v>57</v>
      </c>
      <c r="O58" t="s">
        <v>21</v>
      </c>
    </row>
    <row r="59" spans="1:15">
      <c r="N59">
        <f t="shared" si="9"/>
        <v>58</v>
      </c>
      <c r="O59" t="s">
        <v>21</v>
      </c>
    </row>
    <row r="60" spans="1:15">
      <c r="N60">
        <f t="shared" si="9"/>
        <v>59</v>
      </c>
      <c r="O60" t="s">
        <v>21</v>
      </c>
    </row>
    <row r="61" spans="1:15">
      <c r="N61">
        <f t="shared" si="9"/>
        <v>60</v>
      </c>
      <c r="O61" t="s">
        <v>21</v>
      </c>
    </row>
    <row r="62" spans="1:15">
      <c r="N62">
        <f t="shared" si="9"/>
        <v>61</v>
      </c>
      <c r="O62" t="s">
        <v>21</v>
      </c>
    </row>
    <row r="63" spans="1:15">
      <c r="N63">
        <f t="shared" si="9"/>
        <v>62</v>
      </c>
      <c r="O63" t="s">
        <v>21</v>
      </c>
    </row>
    <row r="64" spans="1:15">
      <c r="N64">
        <f t="shared" si="9"/>
        <v>63</v>
      </c>
      <c r="O64" t="s">
        <v>22</v>
      </c>
    </row>
    <row r="65" spans="14:15">
      <c r="N65">
        <f t="shared" si="9"/>
        <v>64</v>
      </c>
      <c r="O65" t="s">
        <v>22</v>
      </c>
    </row>
    <row r="66" spans="14:15">
      <c r="N66">
        <f t="shared" si="9"/>
        <v>65</v>
      </c>
      <c r="O66" t="s">
        <v>22</v>
      </c>
    </row>
    <row r="67" spans="14:15">
      <c r="N67">
        <f t="shared" si="9"/>
        <v>66</v>
      </c>
      <c r="O67" t="s">
        <v>22</v>
      </c>
    </row>
    <row r="68" spans="14:15">
      <c r="N68">
        <f t="shared" ref="N68:N101" si="17">N67+1</f>
        <v>67</v>
      </c>
      <c r="O68" t="s">
        <v>22</v>
      </c>
    </row>
    <row r="69" spans="14:15">
      <c r="N69">
        <f t="shared" si="17"/>
        <v>68</v>
      </c>
      <c r="O69" t="s">
        <v>23</v>
      </c>
    </row>
    <row r="70" spans="14:15">
      <c r="N70">
        <f t="shared" si="17"/>
        <v>69</v>
      </c>
      <c r="O70" t="s">
        <v>23</v>
      </c>
    </row>
    <row r="71" spans="14:15">
      <c r="N71">
        <f t="shared" si="17"/>
        <v>70</v>
      </c>
      <c r="O71" t="s">
        <v>23</v>
      </c>
    </row>
    <row r="72" spans="14:15">
      <c r="N72">
        <f t="shared" si="17"/>
        <v>71</v>
      </c>
      <c r="O72" t="s">
        <v>23</v>
      </c>
    </row>
    <row r="73" spans="14:15">
      <c r="N73">
        <f t="shared" si="17"/>
        <v>72</v>
      </c>
      <c r="O73" t="s">
        <v>23</v>
      </c>
    </row>
    <row r="74" spans="14:15">
      <c r="N74">
        <f t="shared" si="17"/>
        <v>73</v>
      </c>
      <c r="O74" t="str">
        <f t="shared" ref="O74:O83" ca="1" si="18">CONCATENATE((INT(RAND()*6)+1)+8," Stirges")</f>
        <v>10 Stirges</v>
      </c>
    </row>
    <row r="75" spans="14:15">
      <c r="N75">
        <f t="shared" si="17"/>
        <v>74</v>
      </c>
      <c r="O75" t="str">
        <f t="shared" ca="1" si="18"/>
        <v>11 Stirges</v>
      </c>
    </row>
    <row r="76" spans="14:15">
      <c r="N76">
        <f t="shared" si="17"/>
        <v>75</v>
      </c>
      <c r="O76" t="str">
        <f t="shared" ca="1" si="18"/>
        <v>13 Stirges</v>
      </c>
    </row>
    <row r="77" spans="14:15">
      <c r="N77">
        <f t="shared" si="17"/>
        <v>76</v>
      </c>
      <c r="O77" t="str">
        <f t="shared" ca="1" si="18"/>
        <v>13 Stirges</v>
      </c>
    </row>
    <row r="78" spans="14:15">
      <c r="N78">
        <f t="shared" si="17"/>
        <v>77</v>
      </c>
      <c r="O78" t="str">
        <f t="shared" ca="1" si="18"/>
        <v>10 Stirges</v>
      </c>
    </row>
    <row r="79" spans="14:15">
      <c r="N79">
        <f t="shared" si="17"/>
        <v>78</v>
      </c>
      <c r="O79" t="str">
        <f t="shared" ca="1" si="18"/>
        <v>13 Stirges</v>
      </c>
    </row>
    <row r="80" spans="14:15">
      <c r="N80">
        <f t="shared" si="17"/>
        <v>79</v>
      </c>
      <c r="O80" t="str">
        <f t="shared" ca="1" si="18"/>
        <v>12 Stirges</v>
      </c>
    </row>
    <row r="81" spans="14:15">
      <c r="N81">
        <f t="shared" si="17"/>
        <v>80</v>
      </c>
      <c r="O81" t="str">
        <f t="shared" ca="1" si="18"/>
        <v>9 Stirges</v>
      </c>
    </row>
    <row r="82" spans="14:15">
      <c r="N82">
        <f t="shared" si="17"/>
        <v>81</v>
      </c>
      <c r="O82" t="str">
        <f t="shared" ca="1" si="18"/>
        <v>9 Stirges</v>
      </c>
    </row>
    <row r="83" spans="14:15">
      <c r="N83">
        <f t="shared" si="17"/>
        <v>82</v>
      </c>
      <c r="O83" t="str">
        <f t="shared" ca="1" si="18"/>
        <v>13 Stirges</v>
      </c>
    </row>
    <row r="84" spans="14:15">
      <c r="N84">
        <f t="shared" si="17"/>
        <v>83</v>
      </c>
      <c r="O84" t="str">
        <f t="shared" ref="O84:O91" ca="1" si="19">CONCATENATE((INT(RAND()*4)+1)," Ghoul &amp; 1 Ghast")</f>
        <v>3 Ghoul &amp; 1 Ghast</v>
      </c>
    </row>
    <row r="85" spans="14:15">
      <c r="N85">
        <f t="shared" si="17"/>
        <v>84</v>
      </c>
      <c r="O85" t="str">
        <f t="shared" ca="1" si="19"/>
        <v>1 Ghoul &amp; 1 Ghast</v>
      </c>
    </row>
    <row r="86" spans="14:15">
      <c r="N86">
        <f t="shared" si="17"/>
        <v>85</v>
      </c>
      <c r="O86" t="str">
        <f t="shared" ca="1" si="19"/>
        <v>1 Ghoul &amp; 1 Ghast</v>
      </c>
    </row>
    <row r="87" spans="14:15">
      <c r="N87">
        <f t="shared" si="17"/>
        <v>86</v>
      </c>
      <c r="O87" t="str">
        <f t="shared" ca="1" si="19"/>
        <v>4 Ghoul &amp; 1 Ghast</v>
      </c>
    </row>
    <row r="88" spans="14:15">
      <c r="N88">
        <f t="shared" si="17"/>
        <v>87</v>
      </c>
      <c r="O88" t="str">
        <f t="shared" ca="1" si="19"/>
        <v>2 Ghoul &amp; 1 Ghast</v>
      </c>
    </row>
    <row r="89" spans="14:15">
      <c r="N89">
        <f t="shared" si="17"/>
        <v>88</v>
      </c>
      <c r="O89" t="str">
        <f t="shared" ca="1" si="19"/>
        <v>4 Ghoul &amp; 1 Ghast</v>
      </c>
    </row>
    <row r="90" spans="14:15">
      <c r="N90">
        <f t="shared" si="17"/>
        <v>89</v>
      </c>
      <c r="O90" t="str">
        <f t="shared" ca="1" si="19"/>
        <v>2 Ghoul &amp; 1 Ghast</v>
      </c>
    </row>
    <row r="91" spans="14:15">
      <c r="N91">
        <f t="shared" si="17"/>
        <v>90</v>
      </c>
      <c r="O91" t="str">
        <f t="shared" ca="1" si="19"/>
        <v>1 Ghoul &amp; 1 Ghast</v>
      </c>
    </row>
    <row r="92" spans="14:15">
      <c r="N92">
        <f t="shared" si="17"/>
        <v>91</v>
      </c>
      <c r="O92" t="str">
        <f t="shared" ref="O92:O101" ca="1" si="20">CONCATENATE((INT(RAND()*4)+1)+(INT(RAND()*4)+1)," Lizardfolk")</f>
        <v>2 Lizardfolk</v>
      </c>
    </row>
    <row r="93" spans="14:15">
      <c r="N93">
        <f t="shared" si="17"/>
        <v>92</v>
      </c>
      <c r="O93" t="str">
        <f t="shared" ca="1" si="20"/>
        <v>5 Lizardfolk</v>
      </c>
    </row>
    <row r="94" spans="14:15">
      <c r="N94">
        <f t="shared" si="17"/>
        <v>93</v>
      </c>
      <c r="O94" t="str">
        <f t="shared" ca="1" si="20"/>
        <v>5 Lizardfolk</v>
      </c>
    </row>
    <row r="95" spans="14:15">
      <c r="N95">
        <f t="shared" si="17"/>
        <v>94</v>
      </c>
      <c r="O95" t="str">
        <f t="shared" ca="1" si="20"/>
        <v>5 Lizardfolk</v>
      </c>
    </row>
    <row r="96" spans="14:15">
      <c r="N96">
        <f t="shared" si="17"/>
        <v>95</v>
      </c>
      <c r="O96" t="str">
        <f t="shared" ca="1" si="20"/>
        <v>6 Lizardfolk</v>
      </c>
    </row>
    <row r="97" spans="14:15">
      <c r="N97">
        <f t="shared" si="17"/>
        <v>96</v>
      </c>
      <c r="O97" t="str">
        <f t="shared" ca="1" si="20"/>
        <v>8 Lizardfolk</v>
      </c>
    </row>
    <row r="98" spans="14:15">
      <c r="N98">
        <f t="shared" si="17"/>
        <v>97</v>
      </c>
      <c r="O98" t="str">
        <f t="shared" ca="1" si="20"/>
        <v>5 Lizardfolk</v>
      </c>
    </row>
    <row r="99" spans="14:15">
      <c r="N99">
        <f t="shared" si="17"/>
        <v>98</v>
      </c>
      <c r="O99" t="str">
        <f t="shared" ca="1" si="20"/>
        <v>4 Lizardfolk</v>
      </c>
    </row>
    <row r="100" spans="14:15">
      <c r="N100">
        <f t="shared" si="17"/>
        <v>99</v>
      </c>
      <c r="O100" t="str">
        <f t="shared" ca="1" si="20"/>
        <v>5 Lizardfolk</v>
      </c>
    </row>
    <row r="101" spans="14:15">
      <c r="N101">
        <f t="shared" si="17"/>
        <v>100</v>
      </c>
      <c r="O101" t="str">
        <f t="shared" ca="1" si="20"/>
        <v>4 Lizardfolk</v>
      </c>
    </row>
  </sheetData>
  <phoneticPr fontId="3" type="noConversion"/>
  <pageMargins left="0.25" right="0.25" top="0.25" bottom="0.25" header="0.25" footer="0.2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101"/>
  <sheetViews>
    <sheetView workbookViewId="0">
      <selection activeCell="K51" sqref="A1:K51"/>
    </sheetView>
  </sheetViews>
  <sheetFormatPr baseColWidth="10" defaultRowHeight="15"/>
  <cols>
    <col min="1" max="1" width="12.83203125" customWidth="1"/>
    <col min="2" max="2" width="13" customWidth="1"/>
    <col min="3" max="3" width="33" style="1" customWidth="1"/>
    <col min="4" max="4" width="9.6640625" style="1" customWidth="1"/>
    <col min="5" max="5" width="14" customWidth="1"/>
    <col min="6" max="6" width="16.33203125" customWidth="1"/>
    <col min="7" max="7" width="35.6640625" style="1" bestFit="1" customWidth="1"/>
    <col min="8" max="8" width="14.5" style="1" customWidth="1"/>
    <col min="9" max="9" width="6.5" bestFit="1" customWidth="1"/>
    <col min="10" max="10" width="14.5" customWidth="1"/>
    <col min="11" max="11" width="35.6640625" style="1" bestFit="1" customWidth="1"/>
    <col min="15" max="15" width="42.83203125" bestFit="1" customWidth="1"/>
  </cols>
  <sheetData>
    <row r="1" spans="1:15" s="1" customFormat="1" ht="45">
      <c r="A1" s="1" t="s">
        <v>0</v>
      </c>
      <c r="B1" s="1" t="s">
        <v>1</v>
      </c>
      <c r="C1" s="1" t="s">
        <v>5</v>
      </c>
      <c r="E1" s="1" t="s">
        <v>8</v>
      </c>
      <c r="F1" s="1" t="s">
        <v>9</v>
      </c>
      <c r="G1" s="1" t="s">
        <v>11</v>
      </c>
      <c r="I1" s="1" t="s">
        <v>10</v>
      </c>
      <c r="J1" s="1" t="s">
        <v>12</v>
      </c>
      <c r="K1" s="1" t="s">
        <v>13</v>
      </c>
      <c r="N1" s="1" t="s">
        <v>2</v>
      </c>
      <c r="O1" s="1" t="s">
        <v>3</v>
      </c>
    </row>
    <row r="2" spans="1:15">
      <c r="A2" t="str">
        <f ca="1">IF(INT(RAND()*100)+1&lt;=40,"No","Yes")</f>
        <v>Yes</v>
      </c>
      <c r="B2">
        <f ca="1">(INT(RAND()*100)+1)</f>
        <v>41</v>
      </c>
      <c r="C2" s="1" t="str">
        <f t="shared" ref="C2:C33" ca="1" si="0">VLOOKUP(B2,ThornwasteEncounters,2)</f>
        <v>4 Hieracosphinx</v>
      </c>
      <c r="E2" t="str">
        <f ca="1">IF(INT(RAND()*100)+1&lt;=70,"No","Yes")</f>
        <v>No</v>
      </c>
      <c r="F2">
        <f ca="1">(INT(RAND()*100)+1)</f>
        <v>62</v>
      </c>
      <c r="G2" s="1" t="str">
        <f t="shared" ref="G2:G33" ca="1" si="1">VLOOKUP(F2,ThornwasteEncounters,2)</f>
        <v>3 Lion</v>
      </c>
      <c r="I2" t="str">
        <f ca="1">IF(INT(RAND()*100)+1&lt;=85,"No","Yes")</f>
        <v>No</v>
      </c>
      <c r="J2">
        <f ca="1">(INT(RAND()*100)+1)</f>
        <v>5</v>
      </c>
      <c r="K2" s="1" t="str">
        <f t="shared" ref="K2:K33" ca="1" si="2">VLOOKUP(J2,ThornwasteEncounters,2)</f>
        <v>3 Basilisk</v>
      </c>
      <c r="N2">
        <v>1</v>
      </c>
      <c r="O2" t="s">
        <v>24</v>
      </c>
    </row>
    <row r="3" spans="1:15">
      <c r="A3" t="str">
        <f t="shared" ref="A3:A51" ca="1" si="3">IF(INT(RAND()*100)+1&lt;=40,"No","Yes")</f>
        <v>No</v>
      </c>
      <c r="B3">
        <f ca="1">(INT(RAND()*100)+1)</f>
        <v>38</v>
      </c>
      <c r="C3" s="1" t="str">
        <f t="shared" ca="1" si="0"/>
        <v>1 Ghost Dire Lion</v>
      </c>
      <c r="E3" t="str">
        <f t="shared" ref="E3:E51" ca="1" si="4">IF(INT(RAND()*100)+1&lt;=70,"No","Yes")</f>
        <v>Yes</v>
      </c>
      <c r="F3">
        <f t="shared" ref="F3:F51" ca="1" si="5">(INT(RAND()*100)+1)</f>
        <v>27</v>
      </c>
      <c r="G3" s="1" t="str">
        <f t="shared" ca="1" si="1"/>
        <v>3 Dire Lion</v>
      </c>
      <c r="I3" t="str">
        <f t="shared" ref="I3:I51" ca="1" si="6">IF(INT(RAND()*100)+1&lt;=85,"No","Yes")</f>
        <v>No</v>
      </c>
      <c r="J3">
        <f t="shared" ref="J3:J51" ca="1" si="7">(INT(RAND()*100)+1)</f>
        <v>84</v>
      </c>
      <c r="K3" s="1" t="str">
        <f t="shared" ca="1" si="2"/>
        <v>1 Ankheg</v>
      </c>
      <c r="N3">
        <f>N2+1</f>
        <v>2</v>
      </c>
      <c r="O3" t="s">
        <v>24</v>
      </c>
    </row>
    <row r="4" spans="1:15">
      <c r="A4" t="str">
        <f t="shared" ca="1" si="3"/>
        <v>Yes</v>
      </c>
      <c r="B4">
        <f t="shared" ref="B4:B51" ca="1" si="8">(INT(RAND()*100)+1)</f>
        <v>61</v>
      </c>
      <c r="C4" s="1" t="str">
        <f t="shared" ca="1" si="0"/>
        <v>1 Lion</v>
      </c>
      <c r="E4" t="str">
        <f t="shared" ca="1" si="4"/>
        <v>Yes</v>
      </c>
      <c r="F4">
        <f t="shared" ca="1" si="5"/>
        <v>7</v>
      </c>
      <c r="G4" s="1" t="str">
        <f t="shared" ca="1" si="1"/>
        <v>1 Basilisk</v>
      </c>
      <c r="I4" t="str">
        <f t="shared" ca="1" si="6"/>
        <v>No</v>
      </c>
      <c r="J4">
        <f t="shared" ca="1" si="7"/>
        <v>23</v>
      </c>
      <c r="K4" s="1" t="str">
        <f t="shared" ca="1" si="2"/>
        <v>1 Dire Lion</v>
      </c>
      <c r="N4">
        <f t="shared" ref="N4:N67" si="9">N3+1</f>
        <v>3</v>
      </c>
      <c r="O4" t="s">
        <v>24</v>
      </c>
    </row>
    <row r="5" spans="1:15">
      <c r="A5" t="str">
        <f t="shared" ca="1" si="3"/>
        <v>No</v>
      </c>
      <c r="B5">
        <f t="shared" ca="1" si="8"/>
        <v>22</v>
      </c>
      <c r="C5" s="1" t="str">
        <f t="shared" ca="1" si="0"/>
        <v>1 Dire Lion</v>
      </c>
      <c r="E5" t="str">
        <f t="shared" ca="1" si="4"/>
        <v>No</v>
      </c>
      <c r="F5">
        <f t="shared" ca="1" si="5"/>
        <v>17</v>
      </c>
      <c r="G5" s="1" t="str">
        <f t="shared" ca="1" si="1"/>
        <v>1 Chimera</v>
      </c>
      <c r="I5" t="str">
        <f t="shared" ca="1" si="6"/>
        <v>No</v>
      </c>
      <c r="J5">
        <f t="shared" ca="1" si="7"/>
        <v>51</v>
      </c>
      <c r="K5" s="1" t="str">
        <f t="shared" ca="1" si="2"/>
        <v>3 Spider Eaters</v>
      </c>
      <c r="N5">
        <f t="shared" si="9"/>
        <v>4</v>
      </c>
      <c r="O5" t="s">
        <v>24</v>
      </c>
    </row>
    <row r="6" spans="1:15">
      <c r="A6" t="str">
        <f t="shared" ca="1" si="3"/>
        <v>No</v>
      </c>
      <c r="B6">
        <f t="shared" ca="1" si="8"/>
        <v>43</v>
      </c>
      <c r="C6" s="1" t="str">
        <f t="shared" ca="1" si="0"/>
        <v>4 Hieracosphinx</v>
      </c>
      <c r="E6" t="str">
        <f t="shared" ca="1" si="4"/>
        <v>No</v>
      </c>
      <c r="F6">
        <f t="shared" ca="1" si="5"/>
        <v>3</v>
      </c>
      <c r="G6" s="1" t="str">
        <f t="shared" ca="1" si="1"/>
        <v>Varathian</v>
      </c>
      <c r="I6" t="str">
        <f t="shared" ca="1" si="6"/>
        <v>No</v>
      </c>
      <c r="J6">
        <f t="shared" ca="1" si="7"/>
        <v>18</v>
      </c>
      <c r="K6" s="1" t="str">
        <f t="shared" ca="1" si="2"/>
        <v>1 Chimera</v>
      </c>
      <c r="N6">
        <f t="shared" si="9"/>
        <v>5</v>
      </c>
      <c r="O6" t="str">
        <f t="shared" ref="O6:O11" ca="1" si="10">CONCATENATE(INT(RAND()*4)+1," Basilisk")</f>
        <v>3 Basilisk</v>
      </c>
    </row>
    <row r="7" spans="1:15">
      <c r="A7" t="str">
        <f t="shared" ca="1" si="3"/>
        <v>Yes</v>
      </c>
      <c r="B7">
        <f t="shared" ca="1" si="8"/>
        <v>81</v>
      </c>
      <c r="C7" s="1" t="str">
        <f t="shared" ca="1" si="0"/>
        <v>2 Ankheg</v>
      </c>
      <c r="E7" t="str">
        <f t="shared" ca="1" si="4"/>
        <v>No</v>
      </c>
      <c r="F7">
        <f t="shared" ca="1" si="5"/>
        <v>30</v>
      </c>
      <c r="G7" s="1" t="str">
        <f t="shared" ca="1" si="1"/>
        <v>3 Ghost Brute Lion</v>
      </c>
      <c r="I7" t="str">
        <f t="shared" ca="1" si="6"/>
        <v>No</v>
      </c>
      <c r="J7">
        <f t="shared" ca="1" si="7"/>
        <v>59</v>
      </c>
      <c r="K7" s="1" t="str">
        <f t="shared" ca="1" si="2"/>
        <v>1 Lion</v>
      </c>
      <c r="N7">
        <f t="shared" si="9"/>
        <v>6</v>
      </c>
      <c r="O7" t="str">
        <f t="shared" ca="1" si="10"/>
        <v>2 Basilisk</v>
      </c>
    </row>
    <row r="8" spans="1:15">
      <c r="A8" t="str">
        <f t="shared" ca="1" si="3"/>
        <v>Yes</v>
      </c>
      <c r="B8">
        <f t="shared" ca="1" si="8"/>
        <v>11</v>
      </c>
      <c r="C8" s="1" t="str">
        <f t="shared" ca="1" si="0"/>
        <v>1 Bulette</v>
      </c>
      <c r="E8" t="str">
        <f t="shared" ca="1" si="4"/>
        <v>Yes</v>
      </c>
      <c r="F8">
        <f t="shared" ca="1" si="5"/>
        <v>95</v>
      </c>
      <c r="G8" s="1" t="str">
        <f t="shared" ca="1" si="1"/>
        <v>1 huge Monsterous Spider</v>
      </c>
      <c r="I8" t="str">
        <f t="shared" ca="1" si="6"/>
        <v>No</v>
      </c>
      <c r="J8">
        <f t="shared" ca="1" si="7"/>
        <v>78</v>
      </c>
      <c r="K8" s="1" t="str">
        <f t="shared" ca="1" si="2"/>
        <v>6 Wights</v>
      </c>
      <c r="N8">
        <f t="shared" si="9"/>
        <v>7</v>
      </c>
      <c r="O8" t="str">
        <f t="shared" ca="1" si="10"/>
        <v>1 Basilisk</v>
      </c>
    </row>
    <row r="9" spans="1:15">
      <c r="A9" t="str">
        <f t="shared" ca="1" si="3"/>
        <v>Yes</v>
      </c>
      <c r="B9">
        <f t="shared" ca="1" si="8"/>
        <v>17</v>
      </c>
      <c r="C9" s="1" t="str">
        <f t="shared" ca="1" si="0"/>
        <v>1 Chimera</v>
      </c>
      <c r="E9" t="str">
        <f t="shared" ca="1" si="4"/>
        <v>No</v>
      </c>
      <c r="F9">
        <f t="shared" ca="1" si="5"/>
        <v>67</v>
      </c>
      <c r="G9" s="1" t="str">
        <f t="shared" ca="1" si="1"/>
        <v>3 Lion</v>
      </c>
      <c r="I9" t="str">
        <f t="shared" ca="1" si="6"/>
        <v>No</v>
      </c>
      <c r="J9">
        <f t="shared" ca="1" si="7"/>
        <v>32</v>
      </c>
      <c r="K9" s="1" t="str">
        <f t="shared" ca="1" si="2"/>
        <v>4 Ghost Brute Lion</v>
      </c>
      <c r="N9">
        <f t="shared" si="9"/>
        <v>8</v>
      </c>
      <c r="O9" t="str">
        <f t="shared" ca="1" si="10"/>
        <v>2 Basilisk</v>
      </c>
    </row>
    <row r="10" spans="1:15">
      <c r="A10" t="str">
        <f t="shared" ca="1" si="3"/>
        <v>Yes</v>
      </c>
      <c r="B10">
        <f t="shared" ca="1" si="8"/>
        <v>4</v>
      </c>
      <c r="C10" s="1" t="str">
        <f t="shared" ca="1" si="0"/>
        <v>Varathian</v>
      </c>
      <c r="E10" t="str">
        <f t="shared" ca="1" si="4"/>
        <v>No</v>
      </c>
      <c r="F10">
        <f t="shared" ca="1" si="5"/>
        <v>59</v>
      </c>
      <c r="G10" s="1" t="str">
        <f t="shared" ca="1" si="1"/>
        <v>1 Lion</v>
      </c>
      <c r="I10" t="str">
        <f t="shared" ca="1" si="6"/>
        <v>No</v>
      </c>
      <c r="J10">
        <f t="shared" ca="1" si="7"/>
        <v>74</v>
      </c>
      <c r="K10" s="1" t="str">
        <f t="shared" ca="1" si="2"/>
        <v>5 Wights</v>
      </c>
      <c r="N10">
        <f t="shared" si="9"/>
        <v>9</v>
      </c>
      <c r="O10" t="str">
        <f t="shared" ca="1" si="10"/>
        <v>3 Basilisk</v>
      </c>
    </row>
    <row r="11" spans="1:15">
      <c r="A11" t="str">
        <f t="shared" ca="1" si="3"/>
        <v>No</v>
      </c>
      <c r="B11">
        <f t="shared" ca="1" si="8"/>
        <v>2</v>
      </c>
      <c r="C11" s="1" t="str">
        <f t="shared" ca="1" si="0"/>
        <v>Varathian</v>
      </c>
      <c r="E11" t="str">
        <f t="shared" ca="1" si="4"/>
        <v>No</v>
      </c>
      <c r="F11">
        <f t="shared" ca="1" si="5"/>
        <v>43</v>
      </c>
      <c r="G11" s="1" t="str">
        <f t="shared" ca="1" si="1"/>
        <v>4 Hieracosphinx</v>
      </c>
      <c r="I11" t="str">
        <f t="shared" ca="1" si="6"/>
        <v>No</v>
      </c>
      <c r="J11">
        <f t="shared" ca="1" si="7"/>
        <v>64</v>
      </c>
      <c r="K11" s="1" t="str">
        <f t="shared" ca="1" si="2"/>
        <v>5 Lion</v>
      </c>
      <c r="N11">
        <f t="shared" si="9"/>
        <v>10</v>
      </c>
      <c r="O11" t="str">
        <f t="shared" ca="1" si="10"/>
        <v>4 Basilisk</v>
      </c>
    </row>
    <row r="12" spans="1:15">
      <c r="A12" t="str">
        <f t="shared" ca="1" si="3"/>
        <v>Yes</v>
      </c>
      <c r="B12">
        <f t="shared" ca="1" si="8"/>
        <v>35</v>
      </c>
      <c r="C12" s="1" t="str">
        <f t="shared" ca="1" si="0"/>
        <v>1 Ghost Dire Lion</v>
      </c>
      <c r="E12" t="str">
        <f t="shared" ca="1" si="4"/>
        <v>No</v>
      </c>
      <c r="F12">
        <f t="shared" ca="1" si="5"/>
        <v>67</v>
      </c>
      <c r="G12" s="1" t="str">
        <f t="shared" ca="1" si="1"/>
        <v>3 Lion</v>
      </c>
      <c r="I12" t="str">
        <f t="shared" ca="1" si="6"/>
        <v>No</v>
      </c>
      <c r="J12">
        <f t="shared" ca="1" si="7"/>
        <v>40</v>
      </c>
      <c r="K12" s="1" t="str">
        <f t="shared" ca="1" si="2"/>
        <v>3 Hieracosphinx</v>
      </c>
      <c r="N12">
        <f t="shared" si="9"/>
        <v>11</v>
      </c>
      <c r="O12" t="s">
        <v>25</v>
      </c>
    </row>
    <row r="13" spans="1:15">
      <c r="A13" t="str">
        <f t="shared" ca="1" si="3"/>
        <v>Yes</v>
      </c>
      <c r="B13">
        <f t="shared" ca="1" si="8"/>
        <v>34</v>
      </c>
      <c r="C13" s="1" t="str">
        <f t="shared" ca="1" si="0"/>
        <v>3 Ghost Brute Lion</v>
      </c>
      <c r="E13" t="str">
        <f t="shared" ca="1" si="4"/>
        <v>No</v>
      </c>
      <c r="F13">
        <f t="shared" ca="1" si="5"/>
        <v>41</v>
      </c>
      <c r="G13" s="1" t="str">
        <f t="shared" ca="1" si="1"/>
        <v>4 Hieracosphinx</v>
      </c>
      <c r="I13" t="str">
        <f t="shared" ca="1" si="6"/>
        <v>No</v>
      </c>
      <c r="J13">
        <f t="shared" ca="1" si="7"/>
        <v>38</v>
      </c>
      <c r="K13" s="1" t="str">
        <f t="shared" ca="1" si="2"/>
        <v>1 Ghost Dire Lion</v>
      </c>
      <c r="N13">
        <f t="shared" si="9"/>
        <v>12</v>
      </c>
      <c r="O13" t="s">
        <v>25</v>
      </c>
    </row>
    <row r="14" spans="1:15">
      <c r="A14" t="str">
        <f t="shared" ca="1" si="3"/>
        <v>Yes</v>
      </c>
      <c r="B14">
        <f t="shared" ca="1" si="8"/>
        <v>45</v>
      </c>
      <c r="C14" s="1" t="str">
        <f t="shared" ca="1" si="0"/>
        <v>2 Hieracosphinx</v>
      </c>
      <c r="E14" t="str">
        <f t="shared" ca="1" si="4"/>
        <v>Yes</v>
      </c>
      <c r="F14">
        <f t="shared" ca="1" si="5"/>
        <v>36</v>
      </c>
      <c r="G14" s="1" t="str">
        <f t="shared" ca="1" si="1"/>
        <v>1 Ghost Dire Lion</v>
      </c>
      <c r="I14" t="str">
        <f t="shared" ca="1" si="6"/>
        <v>No</v>
      </c>
      <c r="J14">
        <f t="shared" ca="1" si="7"/>
        <v>48</v>
      </c>
      <c r="K14" s="1" t="str">
        <f t="shared" ca="1" si="2"/>
        <v>3 Spider Eaters</v>
      </c>
      <c r="N14">
        <f t="shared" si="9"/>
        <v>13</v>
      </c>
      <c r="O14" t="s">
        <v>25</v>
      </c>
    </row>
    <row r="15" spans="1:15">
      <c r="A15" t="str">
        <f t="shared" ca="1" si="3"/>
        <v>No</v>
      </c>
      <c r="B15">
        <f t="shared" ca="1" si="8"/>
        <v>86</v>
      </c>
      <c r="C15" s="1" t="str">
        <f t="shared" ca="1" si="0"/>
        <v>4 Ankheg</v>
      </c>
      <c r="E15" t="str">
        <f t="shared" ca="1" si="4"/>
        <v>No</v>
      </c>
      <c r="F15">
        <f t="shared" ca="1" si="5"/>
        <v>64</v>
      </c>
      <c r="G15" s="1" t="str">
        <f t="shared" ca="1" si="1"/>
        <v>5 Lion</v>
      </c>
      <c r="I15" t="str">
        <f t="shared" ca="1" si="6"/>
        <v>No</v>
      </c>
      <c r="J15">
        <f t="shared" ca="1" si="7"/>
        <v>17</v>
      </c>
      <c r="K15" s="1" t="str">
        <f t="shared" ca="1" si="2"/>
        <v>1 Chimera</v>
      </c>
      <c r="N15">
        <f t="shared" si="9"/>
        <v>14</v>
      </c>
      <c r="O15" t="s">
        <v>25</v>
      </c>
    </row>
    <row r="16" spans="1:15">
      <c r="A16" t="str">
        <f t="shared" ca="1" si="3"/>
        <v>Yes</v>
      </c>
      <c r="B16">
        <f t="shared" ca="1" si="8"/>
        <v>20</v>
      </c>
      <c r="C16" s="1" t="str">
        <f t="shared" ca="1" si="0"/>
        <v>4 Dire Lion</v>
      </c>
      <c r="E16" t="str">
        <f t="shared" ca="1" si="4"/>
        <v>No</v>
      </c>
      <c r="F16">
        <f t="shared" ca="1" si="5"/>
        <v>1</v>
      </c>
      <c r="G16" s="1" t="str">
        <f t="shared" ca="1" si="1"/>
        <v>Varathian</v>
      </c>
      <c r="I16" t="str">
        <f t="shared" ca="1" si="6"/>
        <v>No</v>
      </c>
      <c r="J16">
        <f t="shared" ca="1" si="7"/>
        <v>44</v>
      </c>
      <c r="K16" s="1" t="str">
        <f t="shared" ca="1" si="2"/>
        <v>2 Hieracosphinx</v>
      </c>
      <c r="N16">
        <f t="shared" si="9"/>
        <v>15</v>
      </c>
      <c r="O16" t="s">
        <v>25</v>
      </c>
    </row>
    <row r="17" spans="1:15">
      <c r="A17" t="str">
        <f t="shared" ca="1" si="3"/>
        <v>No</v>
      </c>
      <c r="B17">
        <f t="shared" ca="1" si="8"/>
        <v>63</v>
      </c>
      <c r="C17" s="1" t="str">
        <f t="shared" ca="1" si="0"/>
        <v>3 Lion</v>
      </c>
      <c r="E17" t="str">
        <f t="shared" ca="1" si="4"/>
        <v>No</v>
      </c>
      <c r="F17">
        <f t="shared" ca="1" si="5"/>
        <v>99</v>
      </c>
      <c r="G17" s="1" t="str">
        <f t="shared" ca="1" si="1"/>
        <v>1 huge Monsterous Spider</v>
      </c>
      <c r="I17" t="str">
        <f t="shared" ca="1" si="6"/>
        <v>Yes</v>
      </c>
      <c r="J17">
        <f t="shared" ca="1" si="7"/>
        <v>88</v>
      </c>
      <c r="K17" s="1" t="str">
        <f t="shared" ca="1" si="2"/>
        <v>4 Assassin Vine</v>
      </c>
      <c r="N17">
        <f t="shared" si="9"/>
        <v>16</v>
      </c>
      <c r="O17" t="s">
        <v>26</v>
      </c>
    </row>
    <row r="18" spans="1:15">
      <c r="A18" t="str">
        <f t="shared" ca="1" si="3"/>
        <v>No</v>
      </c>
      <c r="B18">
        <f t="shared" ca="1" si="8"/>
        <v>38</v>
      </c>
      <c r="C18" s="1" t="str">
        <f t="shared" ca="1" si="0"/>
        <v>1 Ghost Dire Lion</v>
      </c>
      <c r="E18" t="str">
        <f t="shared" ca="1" si="4"/>
        <v>No</v>
      </c>
      <c r="F18">
        <f t="shared" ca="1" si="5"/>
        <v>35</v>
      </c>
      <c r="G18" s="1" t="str">
        <f t="shared" ca="1" si="1"/>
        <v>1 Ghost Dire Lion</v>
      </c>
      <c r="I18" t="str">
        <f t="shared" ca="1" si="6"/>
        <v>No</v>
      </c>
      <c r="J18">
        <f t="shared" ca="1" si="7"/>
        <v>5</v>
      </c>
      <c r="K18" s="1" t="str">
        <f t="shared" ca="1" si="2"/>
        <v>3 Basilisk</v>
      </c>
      <c r="N18">
        <f t="shared" si="9"/>
        <v>17</v>
      </c>
      <c r="O18" t="s">
        <v>26</v>
      </c>
    </row>
    <row r="19" spans="1:15">
      <c r="A19" t="str">
        <f t="shared" ca="1" si="3"/>
        <v>No</v>
      </c>
      <c r="B19">
        <f t="shared" ca="1" si="8"/>
        <v>19</v>
      </c>
      <c r="C19" s="1" t="str">
        <f t="shared" ca="1" si="0"/>
        <v>1 Chimera</v>
      </c>
      <c r="E19" t="str">
        <f t="shared" ca="1" si="4"/>
        <v>No</v>
      </c>
      <c r="F19">
        <f t="shared" ca="1" si="5"/>
        <v>15</v>
      </c>
      <c r="G19" s="1" t="str">
        <f t="shared" ca="1" si="1"/>
        <v>1 Bulette</v>
      </c>
      <c r="I19" t="str">
        <f t="shared" ca="1" si="6"/>
        <v>No</v>
      </c>
      <c r="J19">
        <f t="shared" ca="1" si="7"/>
        <v>36</v>
      </c>
      <c r="K19" s="1" t="str">
        <f t="shared" ca="1" si="2"/>
        <v>1 Ghost Dire Lion</v>
      </c>
      <c r="N19">
        <f t="shared" si="9"/>
        <v>18</v>
      </c>
      <c r="O19" t="s">
        <v>26</v>
      </c>
    </row>
    <row r="20" spans="1:15">
      <c r="A20" t="str">
        <f t="shared" ca="1" si="3"/>
        <v>Yes</v>
      </c>
      <c r="B20">
        <f t="shared" ca="1" si="8"/>
        <v>67</v>
      </c>
      <c r="C20" s="1" t="str">
        <f t="shared" ca="1" si="0"/>
        <v>3 Lion</v>
      </c>
      <c r="E20" t="str">
        <f t="shared" ca="1" si="4"/>
        <v>Yes</v>
      </c>
      <c r="F20">
        <f t="shared" ca="1" si="5"/>
        <v>2</v>
      </c>
      <c r="G20" s="1" t="str">
        <f t="shared" ca="1" si="1"/>
        <v>Varathian</v>
      </c>
      <c r="I20" t="str">
        <f t="shared" ca="1" si="6"/>
        <v>No</v>
      </c>
      <c r="J20">
        <f t="shared" ca="1" si="7"/>
        <v>5</v>
      </c>
      <c r="K20" s="1" t="str">
        <f t="shared" ca="1" si="2"/>
        <v>3 Basilisk</v>
      </c>
      <c r="N20">
        <f t="shared" si="9"/>
        <v>19</v>
      </c>
      <c r="O20" t="s">
        <v>26</v>
      </c>
    </row>
    <row r="21" spans="1:15">
      <c r="A21" t="str">
        <f t="shared" ca="1" si="3"/>
        <v>Yes</v>
      </c>
      <c r="B21">
        <f t="shared" ca="1" si="8"/>
        <v>88</v>
      </c>
      <c r="C21" s="1" t="str">
        <f t="shared" ca="1" si="0"/>
        <v>4 Assassin Vine</v>
      </c>
      <c r="E21" t="str">
        <f t="shared" ca="1" si="4"/>
        <v>No</v>
      </c>
      <c r="F21">
        <f t="shared" ca="1" si="5"/>
        <v>63</v>
      </c>
      <c r="G21" s="1" t="str">
        <f t="shared" ca="1" si="1"/>
        <v>3 Lion</v>
      </c>
      <c r="I21" t="str">
        <f t="shared" ca="1" si="6"/>
        <v>No</v>
      </c>
      <c r="J21">
        <f t="shared" ca="1" si="7"/>
        <v>92</v>
      </c>
      <c r="K21" s="1" t="str">
        <f t="shared" ca="1" si="2"/>
        <v>4 Assassin Vine</v>
      </c>
      <c r="N21">
        <f t="shared" si="9"/>
        <v>20</v>
      </c>
      <c r="O21" t="str">
        <f t="shared" ref="O21:O30" ca="1" si="11">CONCATENATE(INT(RAND()*4)+1," Dire Lion")</f>
        <v>4 Dire Lion</v>
      </c>
    </row>
    <row r="22" spans="1:15">
      <c r="A22" t="str">
        <f t="shared" ca="1" si="3"/>
        <v>Yes</v>
      </c>
      <c r="B22">
        <f t="shared" ca="1" si="8"/>
        <v>59</v>
      </c>
      <c r="C22" s="1" t="str">
        <f t="shared" ca="1" si="0"/>
        <v>1 Lion</v>
      </c>
      <c r="E22" t="str">
        <f t="shared" ca="1" si="4"/>
        <v>Yes</v>
      </c>
      <c r="F22">
        <f t="shared" ca="1" si="5"/>
        <v>45</v>
      </c>
      <c r="G22" s="1" t="str">
        <f t="shared" ca="1" si="1"/>
        <v>2 Hieracosphinx</v>
      </c>
      <c r="I22" t="str">
        <f t="shared" ca="1" si="6"/>
        <v>No</v>
      </c>
      <c r="J22">
        <f t="shared" ca="1" si="7"/>
        <v>15</v>
      </c>
      <c r="K22" s="1" t="str">
        <f t="shared" ca="1" si="2"/>
        <v>1 Bulette</v>
      </c>
      <c r="N22">
        <f t="shared" si="9"/>
        <v>21</v>
      </c>
      <c r="O22" t="str">
        <f t="shared" ca="1" si="11"/>
        <v>3 Dire Lion</v>
      </c>
    </row>
    <row r="23" spans="1:15">
      <c r="A23" t="str">
        <f t="shared" ca="1" si="3"/>
        <v>No</v>
      </c>
      <c r="B23">
        <f t="shared" ca="1" si="8"/>
        <v>51</v>
      </c>
      <c r="C23" s="1" t="str">
        <f t="shared" ca="1" si="0"/>
        <v>3 Spider Eaters</v>
      </c>
      <c r="E23" t="str">
        <f t="shared" ca="1" si="4"/>
        <v>No</v>
      </c>
      <c r="F23">
        <f t="shared" ca="1" si="5"/>
        <v>14</v>
      </c>
      <c r="G23" s="1" t="str">
        <f t="shared" ca="1" si="1"/>
        <v>1 Bulette</v>
      </c>
      <c r="I23" t="str">
        <f t="shared" ca="1" si="6"/>
        <v>No</v>
      </c>
      <c r="J23">
        <f t="shared" ca="1" si="7"/>
        <v>40</v>
      </c>
      <c r="K23" s="1" t="str">
        <f t="shared" ca="1" si="2"/>
        <v>3 Hieracosphinx</v>
      </c>
      <c r="N23">
        <f t="shared" si="9"/>
        <v>22</v>
      </c>
      <c r="O23" t="str">
        <f t="shared" ca="1" si="11"/>
        <v>1 Dire Lion</v>
      </c>
    </row>
    <row r="24" spans="1:15">
      <c r="A24" t="str">
        <f t="shared" ca="1" si="3"/>
        <v>Yes</v>
      </c>
      <c r="B24">
        <f t="shared" ca="1" si="8"/>
        <v>69</v>
      </c>
      <c r="C24" s="1" t="str">
        <f t="shared" ca="1" si="0"/>
        <v>4 Lion</v>
      </c>
      <c r="E24" t="str">
        <f t="shared" ca="1" si="4"/>
        <v>No</v>
      </c>
      <c r="F24">
        <f t="shared" ca="1" si="5"/>
        <v>80</v>
      </c>
      <c r="G24" s="1" t="str">
        <f t="shared" ca="1" si="1"/>
        <v>2 Ankheg</v>
      </c>
      <c r="I24" t="str">
        <f t="shared" ca="1" si="6"/>
        <v>Yes</v>
      </c>
      <c r="J24">
        <f t="shared" ca="1" si="7"/>
        <v>92</v>
      </c>
      <c r="K24" s="1" t="str">
        <f t="shared" ca="1" si="2"/>
        <v>4 Assassin Vine</v>
      </c>
      <c r="N24">
        <f t="shared" si="9"/>
        <v>23</v>
      </c>
      <c r="O24" t="str">
        <f t="shared" ca="1" si="11"/>
        <v>1 Dire Lion</v>
      </c>
    </row>
    <row r="25" spans="1:15">
      <c r="A25" t="str">
        <f t="shared" ca="1" si="3"/>
        <v>No</v>
      </c>
      <c r="B25">
        <f t="shared" ca="1" si="8"/>
        <v>35</v>
      </c>
      <c r="C25" s="1" t="str">
        <f t="shared" ca="1" si="0"/>
        <v>1 Ghost Dire Lion</v>
      </c>
      <c r="E25" t="str">
        <f t="shared" ca="1" si="4"/>
        <v>No</v>
      </c>
      <c r="F25">
        <f t="shared" ca="1" si="5"/>
        <v>53</v>
      </c>
      <c r="G25" s="1" t="str">
        <f t="shared" ca="1" si="1"/>
        <v>2 Lesser Bonedrinkers</v>
      </c>
      <c r="I25" t="str">
        <f t="shared" ca="1" si="6"/>
        <v>No</v>
      </c>
      <c r="J25">
        <f t="shared" ca="1" si="7"/>
        <v>87</v>
      </c>
      <c r="K25" s="1" t="str">
        <f t="shared" ca="1" si="2"/>
        <v>4 Assassin Vine</v>
      </c>
      <c r="N25">
        <f t="shared" si="9"/>
        <v>24</v>
      </c>
      <c r="O25" t="str">
        <f t="shared" ca="1" si="11"/>
        <v>4 Dire Lion</v>
      </c>
    </row>
    <row r="26" spans="1:15">
      <c r="A26" t="str">
        <f t="shared" ca="1" si="3"/>
        <v>No</v>
      </c>
      <c r="B26">
        <f t="shared" ca="1" si="8"/>
        <v>77</v>
      </c>
      <c r="C26" s="1" t="str">
        <f t="shared" ca="1" si="0"/>
        <v>3 Wights</v>
      </c>
      <c r="E26" t="str">
        <f t="shared" ca="1" si="4"/>
        <v>No</v>
      </c>
      <c r="F26">
        <f t="shared" ca="1" si="5"/>
        <v>27</v>
      </c>
      <c r="G26" s="1" t="str">
        <f t="shared" ca="1" si="1"/>
        <v>3 Dire Lion</v>
      </c>
      <c r="I26" t="str">
        <f t="shared" ca="1" si="6"/>
        <v>Yes</v>
      </c>
      <c r="J26">
        <f t="shared" ca="1" si="7"/>
        <v>33</v>
      </c>
      <c r="K26" s="1" t="str">
        <f t="shared" ca="1" si="2"/>
        <v>2 Ghost Brute Lion</v>
      </c>
      <c r="N26">
        <f t="shared" si="9"/>
        <v>25</v>
      </c>
      <c r="O26" t="str">
        <f t="shared" ca="1" si="11"/>
        <v>1 Dire Lion</v>
      </c>
    </row>
    <row r="27" spans="1:15">
      <c r="A27" t="str">
        <f t="shared" ca="1" si="3"/>
        <v>Yes</v>
      </c>
      <c r="B27">
        <f t="shared" ca="1" si="8"/>
        <v>48</v>
      </c>
      <c r="C27" s="1" t="str">
        <f t="shared" ca="1" si="0"/>
        <v>3 Spider Eaters</v>
      </c>
      <c r="E27" t="str">
        <f t="shared" ca="1" si="4"/>
        <v>No</v>
      </c>
      <c r="F27">
        <f t="shared" ca="1" si="5"/>
        <v>71</v>
      </c>
      <c r="G27" s="1" t="str">
        <f t="shared" ca="1" si="1"/>
        <v>2 Lion</v>
      </c>
      <c r="I27" t="str">
        <f t="shared" ca="1" si="6"/>
        <v>No</v>
      </c>
      <c r="J27">
        <f t="shared" ca="1" si="7"/>
        <v>83</v>
      </c>
      <c r="K27" s="1" t="str">
        <f t="shared" ca="1" si="2"/>
        <v>1 Ankheg</v>
      </c>
      <c r="N27">
        <f t="shared" si="9"/>
        <v>26</v>
      </c>
      <c r="O27" t="str">
        <f t="shared" ca="1" si="11"/>
        <v>1 Dire Lion</v>
      </c>
    </row>
    <row r="28" spans="1:15">
      <c r="A28" t="str">
        <f t="shared" ca="1" si="3"/>
        <v>Yes</v>
      </c>
      <c r="B28">
        <f t="shared" ca="1" si="8"/>
        <v>26</v>
      </c>
      <c r="C28" s="1" t="str">
        <f t="shared" ca="1" si="0"/>
        <v>1 Dire Lion</v>
      </c>
      <c r="E28" t="str">
        <f t="shared" ca="1" si="4"/>
        <v>No</v>
      </c>
      <c r="F28">
        <f t="shared" ca="1" si="5"/>
        <v>91</v>
      </c>
      <c r="G28" s="1" t="str">
        <f t="shared" ca="1" si="1"/>
        <v>2 Assassin Vine</v>
      </c>
      <c r="I28" t="str">
        <f t="shared" ca="1" si="6"/>
        <v>No</v>
      </c>
      <c r="J28">
        <f t="shared" ca="1" si="7"/>
        <v>17</v>
      </c>
      <c r="K28" s="1" t="str">
        <f t="shared" ca="1" si="2"/>
        <v>1 Chimera</v>
      </c>
      <c r="N28">
        <f t="shared" si="9"/>
        <v>27</v>
      </c>
      <c r="O28" t="str">
        <f t="shared" ca="1" si="11"/>
        <v>3 Dire Lion</v>
      </c>
    </row>
    <row r="29" spans="1:15">
      <c r="A29" t="str">
        <f t="shared" ca="1" si="3"/>
        <v>No</v>
      </c>
      <c r="B29">
        <f t="shared" ca="1" si="8"/>
        <v>9</v>
      </c>
      <c r="C29" s="1" t="str">
        <f t="shared" ca="1" si="0"/>
        <v>3 Basilisk</v>
      </c>
      <c r="E29" t="str">
        <f t="shared" ca="1" si="4"/>
        <v>No</v>
      </c>
      <c r="F29">
        <f t="shared" ca="1" si="5"/>
        <v>28</v>
      </c>
      <c r="G29" s="1" t="str">
        <f t="shared" ca="1" si="1"/>
        <v>2 Dire Lion</v>
      </c>
      <c r="I29" t="str">
        <f t="shared" ca="1" si="6"/>
        <v>Yes</v>
      </c>
      <c r="J29">
        <f t="shared" ca="1" si="7"/>
        <v>63</v>
      </c>
      <c r="K29" s="1" t="str">
        <f t="shared" ca="1" si="2"/>
        <v>3 Lion</v>
      </c>
      <c r="N29">
        <f t="shared" si="9"/>
        <v>28</v>
      </c>
      <c r="O29" t="str">
        <f t="shared" ca="1" si="11"/>
        <v>2 Dire Lion</v>
      </c>
    </row>
    <row r="30" spans="1:15">
      <c r="A30" t="str">
        <f t="shared" ca="1" si="3"/>
        <v>Yes</v>
      </c>
      <c r="B30">
        <f t="shared" ca="1" si="8"/>
        <v>28</v>
      </c>
      <c r="C30" s="1" t="str">
        <f t="shared" ca="1" si="0"/>
        <v>2 Dire Lion</v>
      </c>
      <c r="E30" t="str">
        <f t="shared" ca="1" si="4"/>
        <v>No</v>
      </c>
      <c r="F30">
        <f t="shared" ca="1" si="5"/>
        <v>98</v>
      </c>
      <c r="G30" s="1" t="str">
        <f t="shared" ca="1" si="1"/>
        <v>1 huge Monsterous Spider</v>
      </c>
      <c r="I30" t="str">
        <f t="shared" ca="1" si="6"/>
        <v>No</v>
      </c>
      <c r="J30">
        <f t="shared" ca="1" si="7"/>
        <v>59</v>
      </c>
      <c r="K30" s="1" t="str">
        <f t="shared" ca="1" si="2"/>
        <v>1 Lion</v>
      </c>
      <c r="N30">
        <f t="shared" si="9"/>
        <v>29</v>
      </c>
      <c r="O30" t="str">
        <f t="shared" ca="1" si="11"/>
        <v>3 Dire Lion</v>
      </c>
    </row>
    <row r="31" spans="1:15">
      <c r="A31" t="str">
        <f t="shared" ca="1" si="3"/>
        <v>Yes</v>
      </c>
      <c r="B31">
        <f t="shared" ca="1" si="8"/>
        <v>52</v>
      </c>
      <c r="C31" s="1" t="str">
        <f t="shared" ca="1" si="0"/>
        <v>1 Spider Eaters</v>
      </c>
      <c r="E31" t="str">
        <f t="shared" ca="1" si="4"/>
        <v>No</v>
      </c>
      <c r="F31">
        <f t="shared" ca="1" si="5"/>
        <v>60</v>
      </c>
      <c r="G31" s="1" t="str">
        <f t="shared" ca="1" si="1"/>
        <v>2 Lion</v>
      </c>
      <c r="I31" t="str">
        <f t="shared" ca="1" si="6"/>
        <v>No</v>
      </c>
      <c r="J31">
        <f t="shared" ca="1" si="7"/>
        <v>42</v>
      </c>
      <c r="K31" s="1" t="str">
        <f t="shared" ca="1" si="2"/>
        <v>3 Hieracosphinx</v>
      </c>
      <c r="N31">
        <f t="shared" si="9"/>
        <v>30</v>
      </c>
      <c r="O31" t="str">
        <f ca="1">CONCATENATE(INT(RAND()*4)+1," Ghost Brute Lion")</f>
        <v>3 Ghost Brute Lion</v>
      </c>
    </row>
    <row r="32" spans="1:15">
      <c r="A32" t="str">
        <f t="shared" ca="1" si="3"/>
        <v>Yes</v>
      </c>
      <c r="B32">
        <f t="shared" ca="1" si="8"/>
        <v>79</v>
      </c>
      <c r="C32" s="1" t="str">
        <f t="shared" ca="1" si="0"/>
        <v>4 Ankheg</v>
      </c>
      <c r="E32" t="str">
        <f t="shared" ca="1" si="4"/>
        <v>Yes</v>
      </c>
      <c r="F32">
        <f t="shared" ca="1" si="5"/>
        <v>78</v>
      </c>
      <c r="G32" s="1" t="str">
        <f t="shared" ca="1" si="1"/>
        <v>6 Wights</v>
      </c>
      <c r="I32" t="str">
        <f t="shared" ca="1" si="6"/>
        <v>No</v>
      </c>
      <c r="J32">
        <f t="shared" ca="1" si="7"/>
        <v>77</v>
      </c>
      <c r="K32" s="1" t="str">
        <f t="shared" ca="1" si="2"/>
        <v>3 Wights</v>
      </c>
      <c r="N32">
        <f t="shared" si="9"/>
        <v>31</v>
      </c>
      <c r="O32" t="str">
        <f ca="1">CONCATENATE(INT(RAND()*4)+1," Ghost Brute Lion")</f>
        <v>2 Ghost Brute Lion</v>
      </c>
    </row>
    <row r="33" spans="1:15">
      <c r="A33" t="str">
        <f t="shared" ca="1" si="3"/>
        <v>Yes</v>
      </c>
      <c r="B33">
        <f t="shared" ca="1" si="8"/>
        <v>63</v>
      </c>
      <c r="C33" s="1" t="str">
        <f t="shared" ca="1" si="0"/>
        <v>3 Lion</v>
      </c>
      <c r="E33" t="str">
        <f t="shared" ca="1" si="4"/>
        <v>No</v>
      </c>
      <c r="F33">
        <f t="shared" ca="1" si="5"/>
        <v>66</v>
      </c>
      <c r="G33" s="1" t="str">
        <f t="shared" ca="1" si="1"/>
        <v>2 Lion</v>
      </c>
      <c r="I33" t="str">
        <f t="shared" ca="1" si="6"/>
        <v>Yes</v>
      </c>
      <c r="J33">
        <f t="shared" ca="1" si="7"/>
        <v>46</v>
      </c>
      <c r="K33" s="1" t="str">
        <f t="shared" ca="1" si="2"/>
        <v>2 Hieracosphinx</v>
      </c>
      <c r="N33">
        <f t="shared" si="9"/>
        <v>32</v>
      </c>
      <c r="O33" t="str">
        <f ca="1">CONCATENATE(INT(RAND()*4)+1," Ghost Brute Lion")</f>
        <v>4 Ghost Brute Lion</v>
      </c>
    </row>
    <row r="34" spans="1:15">
      <c r="A34" t="str">
        <f t="shared" ca="1" si="3"/>
        <v>Yes</v>
      </c>
      <c r="B34">
        <f t="shared" ca="1" si="8"/>
        <v>4</v>
      </c>
      <c r="C34" s="1" t="str">
        <f t="shared" ref="C34:C51" ca="1" si="12">VLOOKUP(B34,ThornwasteEncounters,2)</f>
        <v>Varathian</v>
      </c>
      <c r="E34" t="str">
        <f t="shared" ca="1" si="4"/>
        <v>Yes</v>
      </c>
      <c r="F34">
        <f t="shared" ca="1" si="5"/>
        <v>71</v>
      </c>
      <c r="G34" s="1" t="str">
        <f t="shared" ref="G34:G51" ca="1" si="13">VLOOKUP(F34,ThornwasteEncounters,2)</f>
        <v>2 Lion</v>
      </c>
      <c r="I34" t="str">
        <f t="shared" ca="1" si="6"/>
        <v>No</v>
      </c>
      <c r="J34">
        <f t="shared" ca="1" si="7"/>
        <v>91</v>
      </c>
      <c r="K34" s="1" t="str">
        <f t="shared" ref="K34:K51" ca="1" si="14">VLOOKUP(J34,ThornwasteEncounters,2)</f>
        <v>2 Assassin Vine</v>
      </c>
      <c r="N34">
        <f t="shared" si="9"/>
        <v>33</v>
      </c>
      <c r="O34" t="str">
        <f ca="1">CONCATENATE(INT(RAND()*4)+1," Ghost Brute Lion")</f>
        <v>2 Ghost Brute Lion</v>
      </c>
    </row>
    <row r="35" spans="1:15">
      <c r="A35" t="str">
        <f t="shared" ca="1" si="3"/>
        <v>No</v>
      </c>
      <c r="B35">
        <f t="shared" ca="1" si="8"/>
        <v>87</v>
      </c>
      <c r="C35" s="1" t="str">
        <f t="shared" ca="1" si="12"/>
        <v>4 Assassin Vine</v>
      </c>
      <c r="E35" t="str">
        <f t="shared" ca="1" si="4"/>
        <v>No</v>
      </c>
      <c r="F35">
        <f t="shared" ca="1" si="5"/>
        <v>72</v>
      </c>
      <c r="G35" s="1" t="str">
        <f t="shared" ca="1" si="13"/>
        <v>5 Lion</v>
      </c>
      <c r="I35" t="str">
        <f t="shared" ca="1" si="6"/>
        <v>Yes</v>
      </c>
      <c r="J35">
        <f t="shared" ca="1" si="7"/>
        <v>47</v>
      </c>
      <c r="K35" s="1" t="str">
        <f t="shared" ca="1" si="14"/>
        <v>2 Spider Eaters</v>
      </c>
      <c r="N35">
        <f t="shared" si="9"/>
        <v>34</v>
      </c>
      <c r="O35" t="str">
        <f ca="1">CONCATENATE(INT(RAND()*4)+1," Ghost Brute Lion")</f>
        <v>3 Ghost Brute Lion</v>
      </c>
    </row>
    <row r="36" spans="1:15">
      <c r="A36" t="str">
        <f t="shared" ca="1" si="3"/>
        <v>Yes</v>
      </c>
      <c r="B36">
        <f t="shared" ca="1" si="8"/>
        <v>15</v>
      </c>
      <c r="C36" s="1" t="str">
        <f t="shared" ca="1" si="12"/>
        <v>1 Bulette</v>
      </c>
      <c r="E36" t="str">
        <f t="shared" ca="1" si="4"/>
        <v>No</v>
      </c>
      <c r="F36">
        <f t="shared" ca="1" si="5"/>
        <v>43</v>
      </c>
      <c r="G36" s="1" t="str">
        <f t="shared" ca="1" si="13"/>
        <v>4 Hieracosphinx</v>
      </c>
      <c r="I36" t="str">
        <f t="shared" ca="1" si="6"/>
        <v>No</v>
      </c>
      <c r="J36">
        <f t="shared" ca="1" si="7"/>
        <v>76</v>
      </c>
      <c r="K36" s="1" t="str">
        <f t="shared" ca="1" si="14"/>
        <v>6 Wights</v>
      </c>
      <c r="N36">
        <f t="shared" si="9"/>
        <v>35</v>
      </c>
      <c r="O36" t="s">
        <v>27</v>
      </c>
    </row>
    <row r="37" spans="1:15">
      <c r="A37" t="str">
        <f t="shared" ca="1" si="3"/>
        <v>Yes</v>
      </c>
      <c r="B37">
        <f t="shared" ca="1" si="8"/>
        <v>3</v>
      </c>
      <c r="C37" s="1" t="str">
        <f t="shared" ca="1" si="12"/>
        <v>Varathian</v>
      </c>
      <c r="E37" t="str">
        <f t="shared" ca="1" si="4"/>
        <v>No</v>
      </c>
      <c r="F37">
        <f t="shared" ca="1" si="5"/>
        <v>39</v>
      </c>
      <c r="G37" s="1" t="str">
        <f t="shared" ca="1" si="13"/>
        <v>2 Hieracosphinx</v>
      </c>
      <c r="I37" t="str">
        <f t="shared" ca="1" si="6"/>
        <v>No</v>
      </c>
      <c r="J37">
        <f t="shared" ca="1" si="7"/>
        <v>5</v>
      </c>
      <c r="K37" s="1" t="str">
        <f t="shared" ca="1" si="14"/>
        <v>3 Basilisk</v>
      </c>
      <c r="N37">
        <f t="shared" si="9"/>
        <v>36</v>
      </c>
      <c r="O37" t="s">
        <v>27</v>
      </c>
    </row>
    <row r="38" spans="1:15">
      <c r="A38" t="str">
        <f t="shared" ca="1" si="3"/>
        <v>Yes</v>
      </c>
      <c r="B38">
        <f t="shared" ca="1" si="8"/>
        <v>89</v>
      </c>
      <c r="C38" s="1" t="str">
        <f t="shared" ca="1" si="12"/>
        <v>1 Assassin Vine</v>
      </c>
      <c r="E38" t="str">
        <f t="shared" ca="1" si="4"/>
        <v>No</v>
      </c>
      <c r="F38">
        <f t="shared" ca="1" si="5"/>
        <v>30</v>
      </c>
      <c r="G38" s="1" t="str">
        <f t="shared" ca="1" si="13"/>
        <v>3 Ghost Brute Lion</v>
      </c>
      <c r="I38" t="str">
        <f t="shared" ca="1" si="6"/>
        <v>No</v>
      </c>
      <c r="J38">
        <f t="shared" ca="1" si="7"/>
        <v>86</v>
      </c>
      <c r="K38" s="1" t="str">
        <f t="shared" ca="1" si="14"/>
        <v>4 Ankheg</v>
      </c>
      <c r="N38">
        <f t="shared" si="9"/>
        <v>37</v>
      </c>
      <c r="O38" t="s">
        <v>27</v>
      </c>
    </row>
    <row r="39" spans="1:15">
      <c r="A39" t="str">
        <f t="shared" ca="1" si="3"/>
        <v>Yes</v>
      </c>
      <c r="B39">
        <f t="shared" ca="1" si="8"/>
        <v>7</v>
      </c>
      <c r="C39" s="1" t="str">
        <f t="shared" ca="1" si="12"/>
        <v>1 Basilisk</v>
      </c>
      <c r="E39" t="str">
        <f t="shared" ca="1" si="4"/>
        <v>No</v>
      </c>
      <c r="F39">
        <f t="shared" ca="1" si="5"/>
        <v>48</v>
      </c>
      <c r="G39" s="1" t="str">
        <f t="shared" ca="1" si="13"/>
        <v>3 Spider Eaters</v>
      </c>
      <c r="I39" t="str">
        <f t="shared" ca="1" si="6"/>
        <v>No</v>
      </c>
      <c r="J39">
        <f t="shared" ca="1" si="7"/>
        <v>98</v>
      </c>
      <c r="K39" s="1" t="str">
        <f t="shared" ca="1" si="14"/>
        <v>1 huge Monsterous Spider</v>
      </c>
      <c r="N39">
        <f t="shared" si="9"/>
        <v>38</v>
      </c>
      <c r="O39" t="s">
        <v>27</v>
      </c>
    </row>
    <row r="40" spans="1:15">
      <c r="A40" t="str">
        <f t="shared" ca="1" si="3"/>
        <v>Yes</v>
      </c>
      <c r="B40">
        <f t="shared" ca="1" si="8"/>
        <v>74</v>
      </c>
      <c r="C40" s="1" t="str">
        <f t="shared" ca="1" si="12"/>
        <v>5 Wights</v>
      </c>
      <c r="E40" t="str">
        <f t="shared" ca="1" si="4"/>
        <v>No</v>
      </c>
      <c r="F40">
        <f t="shared" ca="1" si="5"/>
        <v>34</v>
      </c>
      <c r="G40" s="1" t="str">
        <f t="shared" ca="1" si="13"/>
        <v>3 Ghost Brute Lion</v>
      </c>
      <c r="I40" t="str">
        <f t="shared" ca="1" si="6"/>
        <v>No</v>
      </c>
      <c r="J40">
        <f t="shared" ca="1" si="7"/>
        <v>13</v>
      </c>
      <c r="K40" s="1" t="str">
        <f t="shared" ca="1" si="14"/>
        <v>1 Bulette</v>
      </c>
      <c r="N40">
        <f t="shared" si="9"/>
        <v>39</v>
      </c>
      <c r="O40" t="str">
        <f ca="1">CONCATENATE(INT(RAND()*4)+1," Hieracosphinx")</f>
        <v>2 Hieracosphinx</v>
      </c>
    </row>
    <row r="41" spans="1:15">
      <c r="A41" t="str">
        <f t="shared" ca="1" si="3"/>
        <v>No</v>
      </c>
      <c r="B41">
        <f t="shared" ca="1" si="8"/>
        <v>11</v>
      </c>
      <c r="C41" s="1" t="str">
        <f t="shared" ca="1" si="12"/>
        <v>1 Bulette</v>
      </c>
      <c r="E41" t="str">
        <f t="shared" ca="1" si="4"/>
        <v>No</v>
      </c>
      <c r="F41">
        <f t="shared" ca="1" si="5"/>
        <v>86</v>
      </c>
      <c r="G41" s="1" t="str">
        <f t="shared" ca="1" si="13"/>
        <v>4 Ankheg</v>
      </c>
      <c r="I41" t="str">
        <f t="shared" ca="1" si="6"/>
        <v>No</v>
      </c>
      <c r="J41">
        <f t="shared" ca="1" si="7"/>
        <v>15</v>
      </c>
      <c r="K41" s="1" t="str">
        <f t="shared" ca="1" si="14"/>
        <v>1 Bulette</v>
      </c>
      <c r="N41">
        <f t="shared" si="9"/>
        <v>40</v>
      </c>
      <c r="O41" t="str">
        <f t="shared" ref="O41:O47" ca="1" si="15">CONCATENATE(INT(RAND()*4)+1," Hieracosphinx")</f>
        <v>3 Hieracosphinx</v>
      </c>
    </row>
    <row r="42" spans="1:15">
      <c r="A42" t="str">
        <f t="shared" ca="1" si="3"/>
        <v>Yes</v>
      </c>
      <c r="B42">
        <f t="shared" ca="1" si="8"/>
        <v>84</v>
      </c>
      <c r="C42" s="1" t="str">
        <f t="shared" ca="1" si="12"/>
        <v>1 Ankheg</v>
      </c>
      <c r="E42" t="str">
        <f t="shared" ca="1" si="4"/>
        <v>No</v>
      </c>
      <c r="F42">
        <f t="shared" ca="1" si="5"/>
        <v>99</v>
      </c>
      <c r="G42" s="1" t="str">
        <f t="shared" ca="1" si="13"/>
        <v>1 huge Monsterous Spider</v>
      </c>
      <c r="I42" t="str">
        <f t="shared" ca="1" si="6"/>
        <v>No</v>
      </c>
      <c r="J42">
        <f t="shared" ca="1" si="7"/>
        <v>8</v>
      </c>
      <c r="K42" s="1" t="str">
        <f t="shared" ca="1" si="14"/>
        <v>2 Basilisk</v>
      </c>
      <c r="N42">
        <f t="shared" si="9"/>
        <v>41</v>
      </c>
      <c r="O42" t="str">
        <f t="shared" ca="1" si="15"/>
        <v>4 Hieracosphinx</v>
      </c>
    </row>
    <row r="43" spans="1:15">
      <c r="A43" t="str">
        <f t="shared" ca="1" si="3"/>
        <v>No</v>
      </c>
      <c r="B43">
        <f t="shared" ca="1" si="8"/>
        <v>48</v>
      </c>
      <c r="C43" s="1" t="str">
        <f t="shared" ca="1" si="12"/>
        <v>3 Spider Eaters</v>
      </c>
      <c r="E43" t="str">
        <f t="shared" ca="1" si="4"/>
        <v>Yes</v>
      </c>
      <c r="F43">
        <f t="shared" ca="1" si="5"/>
        <v>59</v>
      </c>
      <c r="G43" s="1" t="str">
        <f t="shared" ca="1" si="13"/>
        <v>1 Lion</v>
      </c>
      <c r="I43" t="str">
        <f t="shared" ca="1" si="6"/>
        <v>Yes</v>
      </c>
      <c r="J43">
        <f t="shared" ca="1" si="7"/>
        <v>42</v>
      </c>
      <c r="K43" s="1" t="str">
        <f t="shared" ca="1" si="14"/>
        <v>3 Hieracosphinx</v>
      </c>
      <c r="N43">
        <f t="shared" si="9"/>
        <v>42</v>
      </c>
      <c r="O43" t="str">
        <f t="shared" ca="1" si="15"/>
        <v>3 Hieracosphinx</v>
      </c>
    </row>
    <row r="44" spans="1:15">
      <c r="A44" t="str">
        <f t="shared" ca="1" si="3"/>
        <v>Yes</v>
      </c>
      <c r="B44">
        <f t="shared" ca="1" si="8"/>
        <v>10</v>
      </c>
      <c r="C44" s="1" t="str">
        <f t="shared" ca="1" si="12"/>
        <v>4 Basilisk</v>
      </c>
      <c r="E44" t="str">
        <f t="shared" ca="1" si="4"/>
        <v>No</v>
      </c>
      <c r="F44">
        <f t="shared" ca="1" si="5"/>
        <v>11</v>
      </c>
      <c r="G44" s="1" t="str">
        <f t="shared" ca="1" si="13"/>
        <v>1 Bulette</v>
      </c>
      <c r="I44" t="str">
        <f t="shared" ca="1" si="6"/>
        <v>No</v>
      </c>
      <c r="J44">
        <f t="shared" ca="1" si="7"/>
        <v>100</v>
      </c>
      <c r="K44" s="1" t="str">
        <f t="shared" ca="1" si="14"/>
        <v>1 huge Monsterous Spider</v>
      </c>
      <c r="N44">
        <f t="shared" si="9"/>
        <v>43</v>
      </c>
      <c r="O44" t="str">
        <f t="shared" ca="1" si="15"/>
        <v>4 Hieracosphinx</v>
      </c>
    </row>
    <row r="45" spans="1:15">
      <c r="A45" t="str">
        <f t="shared" ca="1" si="3"/>
        <v>No</v>
      </c>
      <c r="B45">
        <f t="shared" ca="1" si="8"/>
        <v>76</v>
      </c>
      <c r="C45" s="1" t="str">
        <f t="shared" ca="1" si="12"/>
        <v>6 Wights</v>
      </c>
      <c r="E45" t="str">
        <f t="shared" ca="1" si="4"/>
        <v>No</v>
      </c>
      <c r="F45">
        <f t="shared" ca="1" si="5"/>
        <v>60</v>
      </c>
      <c r="G45" s="1" t="str">
        <f t="shared" ca="1" si="13"/>
        <v>2 Lion</v>
      </c>
      <c r="I45" t="str">
        <f t="shared" ca="1" si="6"/>
        <v>Yes</v>
      </c>
      <c r="J45">
        <f t="shared" ca="1" si="7"/>
        <v>47</v>
      </c>
      <c r="K45" s="1" t="str">
        <f t="shared" ca="1" si="14"/>
        <v>2 Spider Eaters</v>
      </c>
      <c r="N45">
        <f t="shared" si="9"/>
        <v>44</v>
      </c>
      <c r="O45" t="str">
        <f t="shared" ca="1" si="15"/>
        <v>2 Hieracosphinx</v>
      </c>
    </row>
    <row r="46" spans="1:15">
      <c r="A46" t="str">
        <f t="shared" ca="1" si="3"/>
        <v>Yes</v>
      </c>
      <c r="B46">
        <f t="shared" ca="1" si="8"/>
        <v>4</v>
      </c>
      <c r="C46" s="1" t="str">
        <f t="shared" ca="1" si="12"/>
        <v>Varathian</v>
      </c>
      <c r="E46" t="str">
        <f t="shared" ca="1" si="4"/>
        <v>No</v>
      </c>
      <c r="F46">
        <f t="shared" ca="1" si="5"/>
        <v>56</v>
      </c>
      <c r="G46" s="1" t="str">
        <f t="shared" ca="1" si="13"/>
        <v>3 Lesser Bonedrinkers</v>
      </c>
      <c r="I46" t="str">
        <f t="shared" ca="1" si="6"/>
        <v>Yes</v>
      </c>
      <c r="J46">
        <f t="shared" ca="1" si="7"/>
        <v>88</v>
      </c>
      <c r="K46" s="1" t="str">
        <f t="shared" ca="1" si="14"/>
        <v>4 Assassin Vine</v>
      </c>
      <c r="N46">
        <f t="shared" si="9"/>
        <v>45</v>
      </c>
      <c r="O46" t="str">
        <f t="shared" ca="1" si="15"/>
        <v>2 Hieracosphinx</v>
      </c>
    </row>
    <row r="47" spans="1:15">
      <c r="A47" t="str">
        <f t="shared" ca="1" si="3"/>
        <v>Yes</v>
      </c>
      <c r="B47">
        <f t="shared" ca="1" si="8"/>
        <v>74</v>
      </c>
      <c r="C47" s="1" t="str">
        <f t="shared" ca="1" si="12"/>
        <v>5 Wights</v>
      </c>
      <c r="E47" t="str">
        <f t="shared" ca="1" si="4"/>
        <v>No</v>
      </c>
      <c r="F47">
        <f t="shared" ca="1" si="5"/>
        <v>40</v>
      </c>
      <c r="G47" s="1" t="str">
        <f t="shared" ca="1" si="13"/>
        <v>3 Hieracosphinx</v>
      </c>
      <c r="I47" t="str">
        <f t="shared" ca="1" si="6"/>
        <v>No</v>
      </c>
      <c r="J47">
        <f t="shared" ca="1" si="7"/>
        <v>6</v>
      </c>
      <c r="K47" s="1" t="str">
        <f t="shared" ca="1" si="14"/>
        <v>2 Basilisk</v>
      </c>
      <c r="N47">
        <f t="shared" si="9"/>
        <v>46</v>
      </c>
      <c r="O47" t="str">
        <f t="shared" ca="1" si="15"/>
        <v>2 Hieracosphinx</v>
      </c>
    </row>
    <row r="48" spans="1:15">
      <c r="A48" t="str">
        <f t="shared" ca="1" si="3"/>
        <v>Yes</v>
      </c>
      <c r="B48">
        <f t="shared" ca="1" si="8"/>
        <v>89</v>
      </c>
      <c r="C48" s="1" t="str">
        <f t="shared" ca="1" si="12"/>
        <v>1 Assassin Vine</v>
      </c>
      <c r="E48" t="str">
        <f t="shared" ca="1" si="4"/>
        <v>Yes</v>
      </c>
      <c r="F48">
        <f t="shared" ca="1" si="5"/>
        <v>1</v>
      </c>
      <c r="G48" s="1" t="str">
        <f t="shared" ca="1" si="13"/>
        <v>Varathian</v>
      </c>
      <c r="I48" t="str">
        <f t="shared" ca="1" si="6"/>
        <v>No</v>
      </c>
      <c r="J48">
        <f t="shared" ca="1" si="7"/>
        <v>69</v>
      </c>
      <c r="K48" s="1" t="str">
        <f t="shared" ca="1" si="14"/>
        <v>4 Lion</v>
      </c>
      <c r="N48">
        <f t="shared" si="9"/>
        <v>47</v>
      </c>
      <c r="O48" t="str">
        <f t="shared" ref="O48:O53" ca="1" si="16">CONCATENATE(INT(RAND()*4)+1," Spider Eaters")</f>
        <v>2 Spider Eaters</v>
      </c>
    </row>
    <row r="49" spans="1:15">
      <c r="A49" t="str">
        <f t="shared" ca="1" si="3"/>
        <v>No</v>
      </c>
      <c r="B49">
        <f t="shared" ca="1" si="8"/>
        <v>76</v>
      </c>
      <c r="C49" s="1" t="str">
        <f t="shared" ca="1" si="12"/>
        <v>6 Wights</v>
      </c>
      <c r="E49" t="str">
        <f t="shared" ca="1" si="4"/>
        <v>No</v>
      </c>
      <c r="F49">
        <f t="shared" ca="1" si="5"/>
        <v>18</v>
      </c>
      <c r="G49" s="1" t="str">
        <f t="shared" ca="1" si="13"/>
        <v>1 Chimera</v>
      </c>
      <c r="I49" t="str">
        <f t="shared" ca="1" si="6"/>
        <v>No</v>
      </c>
      <c r="J49">
        <f t="shared" ca="1" si="7"/>
        <v>80</v>
      </c>
      <c r="K49" s="1" t="str">
        <f t="shared" ca="1" si="14"/>
        <v>2 Ankheg</v>
      </c>
      <c r="N49">
        <f t="shared" si="9"/>
        <v>48</v>
      </c>
      <c r="O49" t="str">
        <f t="shared" ca="1" si="16"/>
        <v>3 Spider Eaters</v>
      </c>
    </row>
    <row r="50" spans="1:15">
      <c r="A50" t="str">
        <f t="shared" ca="1" si="3"/>
        <v>No</v>
      </c>
      <c r="B50">
        <f t="shared" ca="1" si="8"/>
        <v>57</v>
      </c>
      <c r="C50" s="1" t="str">
        <f t="shared" ca="1" si="12"/>
        <v>2 Lesser Bonedrinkers</v>
      </c>
      <c r="E50" t="str">
        <f t="shared" ca="1" si="4"/>
        <v>Yes</v>
      </c>
      <c r="F50">
        <f t="shared" ca="1" si="5"/>
        <v>89</v>
      </c>
      <c r="G50" s="1" t="str">
        <f t="shared" ca="1" si="13"/>
        <v>1 Assassin Vine</v>
      </c>
      <c r="I50" t="str">
        <f t="shared" ca="1" si="6"/>
        <v>No</v>
      </c>
      <c r="J50">
        <f t="shared" ca="1" si="7"/>
        <v>36</v>
      </c>
      <c r="K50" s="1" t="str">
        <f t="shared" ca="1" si="14"/>
        <v>1 Ghost Dire Lion</v>
      </c>
      <c r="N50">
        <f t="shared" si="9"/>
        <v>49</v>
      </c>
      <c r="O50" t="str">
        <f t="shared" ca="1" si="16"/>
        <v>3 Spider Eaters</v>
      </c>
    </row>
    <row r="51" spans="1:15">
      <c r="A51" t="str">
        <f t="shared" ca="1" si="3"/>
        <v>No</v>
      </c>
      <c r="B51">
        <f t="shared" ca="1" si="8"/>
        <v>100</v>
      </c>
      <c r="C51" s="1" t="str">
        <f t="shared" ca="1" si="12"/>
        <v>1 huge Monsterous Spider</v>
      </c>
      <c r="E51" t="str">
        <f t="shared" ca="1" si="4"/>
        <v>No</v>
      </c>
      <c r="F51">
        <f t="shared" ca="1" si="5"/>
        <v>90</v>
      </c>
      <c r="G51" s="1" t="str">
        <f t="shared" ca="1" si="13"/>
        <v>4 Assassin Vine</v>
      </c>
      <c r="I51" t="str">
        <f t="shared" ca="1" si="6"/>
        <v>Yes</v>
      </c>
      <c r="J51">
        <f t="shared" ca="1" si="7"/>
        <v>71</v>
      </c>
      <c r="K51" s="1" t="str">
        <f t="shared" ca="1" si="14"/>
        <v>2 Lion</v>
      </c>
      <c r="N51">
        <f t="shared" si="9"/>
        <v>50</v>
      </c>
      <c r="O51" t="str">
        <f t="shared" ca="1" si="16"/>
        <v>1 Spider Eaters</v>
      </c>
    </row>
    <row r="52" spans="1:15">
      <c r="N52">
        <f t="shared" si="9"/>
        <v>51</v>
      </c>
      <c r="O52" t="str">
        <f t="shared" ca="1" si="16"/>
        <v>3 Spider Eaters</v>
      </c>
    </row>
    <row r="53" spans="1:15">
      <c r="N53">
        <f t="shared" si="9"/>
        <v>52</v>
      </c>
      <c r="O53" t="str">
        <f t="shared" ca="1" si="16"/>
        <v>1 Spider Eaters</v>
      </c>
    </row>
    <row r="54" spans="1:15">
      <c r="N54">
        <f t="shared" si="9"/>
        <v>53</v>
      </c>
      <c r="O54" t="str">
        <f ca="1">CONCATENATE(INT(RAND()*4)+1," Lesser Bonedrinkers")</f>
        <v>2 Lesser Bonedrinkers</v>
      </c>
    </row>
    <row r="55" spans="1:15">
      <c r="N55">
        <f t="shared" si="9"/>
        <v>54</v>
      </c>
      <c r="O55" t="str">
        <f ca="1">CONCATENATE(INT(RAND()*4)+1," Lesser Bonedrinkers")</f>
        <v>2 Lesser Bonedrinkers</v>
      </c>
    </row>
    <row r="56" spans="1:15">
      <c r="N56">
        <f t="shared" si="9"/>
        <v>55</v>
      </c>
      <c r="O56" t="str">
        <f ca="1">CONCATENATE(INT(RAND()*4)+1," Lesser Bonedrinkers")</f>
        <v>2 Lesser Bonedrinkers</v>
      </c>
    </row>
    <row r="57" spans="1:15">
      <c r="N57">
        <f t="shared" si="9"/>
        <v>56</v>
      </c>
      <c r="O57" t="str">
        <f ca="1">CONCATENATE(INT(RAND()*4)+1," Lesser Bonedrinkers")</f>
        <v>3 Lesser Bonedrinkers</v>
      </c>
    </row>
    <row r="58" spans="1:15">
      <c r="N58">
        <f t="shared" si="9"/>
        <v>57</v>
      </c>
      <c r="O58" t="str">
        <f ca="1">CONCATENATE(INT(RAND()*4)+1," Lesser Bonedrinkers")</f>
        <v>2 Lesser Bonedrinkers</v>
      </c>
    </row>
    <row r="59" spans="1:15">
      <c r="N59">
        <f t="shared" si="9"/>
        <v>58</v>
      </c>
      <c r="O59" t="str">
        <f t="shared" ref="O59:O73" ca="1" si="17">CONCATENATE(INT(RAND()*6)+1," Lion")</f>
        <v>2 Lion</v>
      </c>
    </row>
    <row r="60" spans="1:15">
      <c r="N60">
        <f t="shared" si="9"/>
        <v>59</v>
      </c>
      <c r="O60" t="str">
        <f t="shared" ca="1" si="17"/>
        <v>1 Lion</v>
      </c>
    </row>
    <row r="61" spans="1:15">
      <c r="N61">
        <f t="shared" si="9"/>
        <v>60</v>
      </c>
      <c r="O61" t="str">
        <f t="shared" ca="1" si="17"/>
        <v>2 Lion</v>
      </c>
    </row>
    <row r="62" spans="1:15">
      <c r="N62">
        <f t="shared" si="9"/>
        <v>61</v>
      </c>
      <c r="O62" t="str">
        <f t="shared" ca="1" si="17"/>
        <v>1 Lion</v>
      </c>
    </row>
    <row r="63" spans="1:15">
      <c r="N63">
        <f t="shared" si="9"/>
        <v>62</v>
      </c>
      <c r="O63" t="str">
        <f t="shared" ca="1" si="17"/>
        <v>3 Lion</v>
      </c>
    </row>
    <row r="64" spans="1:15">
      <c r="N64">
        <f t="shared" si="9"/>
        <v>63</v>
      </c>
      <c r="O64" t="str">
        <f t="shared" ca="1" si="17"/>
        <v>3 Lion</v>
      </c>
    </row>
    <row r="65" spans="14:15">
      <c r="N65">
        <f t="shared" si="9"/>
        <v>64</v>
      </c>
      <c r="O65" t="str">
        <f t="shared" ca="1" si="17"/>
        <v>5 Lion</v>
      </c>
    </row>
    <row r="66" spans="14:15">
      <c r="N66">
        <f t="shared" si="9"/>
        <v>65</v>
      </c>
      <c r="O66" t="str">
        <f t="shared" ca="1" si="17"/>
        <v>2 Lion</v>
      </c>
    </row>
    <row r="67" spans="14:15">
      <c r="N67">
        <f t="shared" si="9"/>
        <v>66</v>
      </c>
      <c r="O67" t="str">
        <f t="shared" ca="1" si="17"/>
        <v>2 Lion</v>
      </c>
    </row>
    <row r="68" spans="14:15">
      <c r="N68">
        <f t="shared" ref="N68:N101" si="18">N67+1</f>
        <v>67</v>
      </c>
      <c r="O68" t="str">
        <f t="shared" ca="1" si="17"/>
        <v>3 Lion</v>
      </c>
    </row>
    <row r="69" spans="14:15">
      <c r="N69">
        <f t="shared" si="18"/>
        <v>68</v>
      </c>
      <c r="O69" t="str">
        <f t="shared" ca="1" si="17"/>
        <v>3 Lion</v>
      </c>
    </row>
    <row r="70" spans="14:15">
      <c r="N70">
        <f t="shared" si="18"/>
        <v>69</v>
      </c>
      <c r="O70" t="str">
        <f t="shared" ca="1" si="17"/>
        <v>4 Lion</v>
      </c>
    </row>
    <row r="71" spans="14:15">
      <c r="N71">
        <f t="shared" si="18"/>
        <v>70</v>
      </c>
      <c r="O71" t="str">
        <f t="shared" ca="1" si="17"/>
        <v>6 Lion</v>
      </c>
    </row>
    <row r="72" spans="14:15">
      <c r="N72">
        <f t="shared" si="18"/>
        <v>71</v>
      </c>
      <c r="O72" t="str">
        <f t="shared" ca="1" si="17"/>
        <v>2 Lion</v>
      </c>
    </row>
    <row r="73" spans="14:15">
      <c r="N73">
        <f t="shared" si="18"/>
        <v>72</v>
      </c>
      <c r="O73" t="str">
        <f t="shared" ca="1" si="17"/>
        <v>5 Lion</v>
      </c>
    </row>
    <row r="74" spans="14:15">
      <c r="N74">
        <f t="shared" si="18"/>
        <v>73</v>
      </c>
      <c r="O74" t="str">
        <f t="shared" ref="O74:O79" ca="1" si="19">CONCATENATE((INT(RAND()*6)+1)," Wights")</f>
        <v>4 Wights</v>
      </c>
    </row>
    <row r="75" spans="14:15">
      <c r="N75">
        <f t="shared" si="18"/>
        <v>74</v>
      </c>
      <c r="O75" t="str">
        <f t="shared" ca="1" si="19"/>
        <v>5 Wights</v>
      </c>
    </row>
    <row r="76" spans="14:15">
      <c r="N76">
        <f t="shared" si="18"/>
        <v>75</v>
      </c>
      <c r="O76" t="str">
        <f t="shared" ca="1" si="19"/>
        <v>1 Wights</v>
      </c>
    </row>
    <row r="77" spans="14:15">
      <c r="N77">
        <f t="shared" si="18"/>
        <v>76</v>
      </c>
      <c r="O77" t="str">
        <f t="shared" ca="1" si="19"/>
        <v>6 Wights</v>
      </c>
    </row>
    <row r="78" spans="14:15">
      <c r="N78">
        <f t="shared" si="18"/>
        <v>77</v>
      </c>
      <c r="O78" t="str">
        <f t="shared" ca="1" si="19"/>
        <v>3 Wights</v>
      </c>
    </row>
    <row r="79" spans="14:15">
      <c r="N79">
        <f t="shared" si="18"/>
        <v>78</v>
      </c>
      <c r="O79" t="str">
        <f t="shared" ca="1" si="19"/>
        <v>6 Wights</v>
      </c>
    </row>
    <row r="80" spans="14:15">
      <c r="N80">
        <f t="shared" si="18"/>
        <v>79</v>
      </c>
      <c r="O80" t="str">
        <f t="shared" ref="O80:O87" ca="1" si="20">CONCATENATE((INT(RAND()*4)+1)," Ankheg")</f>
        <v>4 Ankheg</v>
      </c>
    </row>
    <row r="81" spans="14:15">
      <c r="N81">
        <f t="shared" si="18"/>
        <v>80</v>
      </c>
      <c r="O81" t="str">
        <f t="shared" ca="1" si="20"/>
        <v>2 Ankheg</v>
      </c>
    </row>
    <row r="82" spans="14:15">
      <c r="N82">
        <f t="shared" si="18"/>
        <v>81</v>
      </c>
      <c r="O82" t="str">
        <f t="shared" ca="1" si="20"/>
        <v>2 Ankheg</v>
      </c>
    </row>
    <row r="83" spans="14:15">
      <c r="N83">
        <f t="shared" si="18"/>
        <v>82</v>
      </c>
      <c r="O83" t="str">
        <f t="shared" ca="1" si="20"/>
        <v>2 Ankheg</v>
      </c>
    </row>
    <row r="84" spans="14:15">
      <c r="N84">
        <f t="shared" si="18"/>
        <v>83</v>
      </c>
      <c r="O84" t="str">
        <f t="shared" ca="1" si="20"/>
        <v>1 Ankheg</v>
      </c>
    </row>
    <row r="85" spans="14:15">
      <c r="N85">
        <f t="shared" si="18"/>
        <v>84</v>
      </c>
      <c r="O85" t="str">
        <f t="shared" ca="1" si="20"/>
        <v>1 Ankheg</v>
      </c>
    </row>
    <row r="86" spans="14:15">
      <c r="N86">
        <f t="shared" si="18"/>
        <v>85</v>
      </c>
      <c r="O86" t="str">
        <f t="shared" ca="1" si="20"/>
        <v>2 Ankheg</v>
      </c>
    </row>
    <row r="87" spans="14:15">
      <c r="N87">
        <f t="shared" si="18"/>
        <v>86</v>
      </c>
      <c r="O87" t="str">
        <f t="shared" ca="1" si="20"/>
        <v>4 Ankheg</v>
      </c>
    </row>
    <row r="88" spans="14:15">
      <c r="N88">
        <f t="shared" si="18"/>
        <v>87</v>
      </c>
      <c r="O88" t="str">
        <f t="shared" ref="O88:O95" ca="1" si="21">CONCATENATE((INT(RAND()*4)+1)," Assassin Vine")</f>
        <v>4 Assassin Vine</v>
      </c>
    </row>
    <row r="89" spans="14:15">
      <c r="N89">
        <f t="shared" si="18"/>
        <v>88</v>
      </c>
      <c r="O89" t="str">
        <f t="shared" ca="1" si="21"/>
        <v>4 Assassin Vine</v>
      </c>
    </row>
    <row r="90" spans="14:15">
      <c r="N90">
        <f t="shared" si="18"/>
        <v>89</v>
      </c>
      <c r="O90" t="str">
        <f t="shared" ca="1" si="21"/>
        <v>1 Assassin Vine</v>
      </c>
    </row>
    <row r="91" spans="14:15">
      <c r="N91">
        <f t="shared" si="18"/>
        <v>90</v>
      </c>
      <c r="O91" t="str">
        <f t="shared" ca="1" si="21"/>
        <v>4 Assassin Vine</v>
      </c>
    </row>
    <row r="92" spans="14:15">
      <c r="N92">
        <f t="shared" si="18"/>
        <v>91</v>
      </c>
      <c r="O92" t="str">
        <f t="shared" ca="1" si="21"/>
        <v>2 Assassin Vine</v>
      </c>
    </row>
    <row r="93" spans="14:15">
      <c r="N93">
        <f t="shared" si="18"/>
        <v>92</v>
      </c>
      <c r="O93" t="str">
        <f t="shared" ca="1" si="21"/>
        <v>4 Assassin Vine</v>
      </c>
    </row>
    <row r="94" spans="14:15">
      <c r="N94">
        <f t="shared" si="18"/>
        <v>93</v>
      </c>
      <c r="O94" t="str">
        <f t="shared" ca="1" si="21"/>
        <v>3 Assassin Vine</v>
      </c>
    </row>
    <row r="95" spans="14:15">
      <c r="N95">
        <f t="shared" si="18"/>
        <v>94</v>
      </c>
      <c r="O95" t="str">
        <f t="shared" ca="1" si="21"/>
        <v>1 Assassin Vine</v>
      </c>
    </row>
    <row r="96" spans="14:15">
      <c r="N96">
        <f t="shared" si="18"/>
        <v>95</v>
      </c>
      <c r="O96" t="s">
        <v>28</v>
      </c>
    </row>
    <row r="97" spans="14:15">
      <c r="N97">
        <f t="shared" si="18"/>
        <v>96</v>
      </c>
      <c r="O97" t="s">
        <v>28</v>
      </c>
    </row>
    <row r="98" spans="14:15">
      <c r="N98">
        <f t="shared" si="18"/>
        <v>97</v>
      </c>
      <c r="O98" t="s">
        <v>28</v>
      </c>
    </row>
    <row r="99" spans="14:15">
      <c r="N99">
        <f t="shared" si="18"/>
        <v>98</v>
      </c>
      <c r="O99" t="s">
        <v>28</v>
      </c>
    </row>
    <row r="100" spans="14:15">
      <c r="N100">
        <f t="shared" si="18"/>
        <v>99</v>
      </c>
      <c r="O100" t="s">
        <v>28</v>
      </c>
    </row>
    <row r="101" spans="14:15">
      <c r="N101">
        <f t="shared" si="18"/>
        <v>100</v>
      </c>
      <c r="O101" t="s">
        <v>28</v>
      </c>
    </row>
  </sheetData>
  <phoneticPr fontId="3" type="noConversion"/>
  <pageMargins left="0.25" right="0.25" top="0.25" bottom="0.25" header="0.25" footer="0.25"/>
  <pageSetup scale="61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101"/>
  <sheetViews>
    <sheetView topLeftCell="A8" workbookViewId="0">
      <selection activeCell="A2" sqref="A2"/>
    </sheetView>
  </sheetViews>
  <sheetFormatPr baseColWidth="10" defaultRowHeight="15"/>
  <cols>
    <col min="1" max="1" width="12.83203125" customWidth="1"/>
    <col min="2" max="2" width="13" customWidth="1"/>
    <col min="3" max="3" width="33" style="1" customWidth="1"/>
    <col min="4" max="4" width="9.6640625" style="1" customWidth="1"/>
    <col min="5" max="5" width="14" customWidth="1"/>
    <col min="6" max="6" width="16.33203125" customWidth="1"/>
    <col min="7" max="7" width="35.6640625" style="1" bestFit="1" customWidth="1"/>
    <col min="8" max="8" width="14.5" style="1" customWidth="1"/>
    <col min="9" max="9" width="6.5" bestFit="1" customWidth="1"/>
    <col min="10" max="10" width="14.5" customWidth="1"/>
    <col min="11" max="11" width="35.6640625" style="1" bestFit="1" customWidth="1"/>
    <col min="15" max="15" width="42.83203125" bestFit="1" customWidth="1"/>
  </cols>
  <sheetData>
    <row r="1" spans="1:15" s="1" customFormat="1" ht="45">
      <c r="A1" s="1" t="s">
        <v>0</v>
      </c>
      <c r="B1" s="1" t="s">
        <v>1</v>
      </c>
      <c r="C1" s="1" t="s">
        <v>5</v>
      </c>
      <c r="E1" s="1" t="s">
        <v>8</v>
      </c>
      <c r="F1" s="1" t="s">
        <v>9</v>
      </c>
      <c r="G1" s="1" t="s">
        <v>11</v>
      </c>
      <c r="I1" s="1" t="s">
        <v>10</v>
      </c>
      <c r="J1" s="1" t="s">
        <v>12</v>
      </c>
      <c r="K1" s="1" t="s">
        <v>13</v>
      </c>
      <c r="N1" s="1" t="s">
        <v>2</v>
      </c>
      <c r="O1" s="1" t="s">
        <v>3</v>
      </c>
    </row>
    <row r="2" spans="1:15">
      <c r="A2" t="str">
        <f ca="1">IF(INT(RAND()*100)+1&lt;=80,"No","Yes")</f>
        <v>Yes</v>
      </c>
      <c r="B2">
        <f ca="1">(INT(RAND()*100)+1)</f>
        <v>39</v>
      </c>
      <c r="C2" s="1" t="str">
        <f t="shared" ref="C2:C33" ca="1" si="0">VLOOKUP(B2,WyrmsmokeEncounters,2)</f>
        <v>1 Yrthak</v>
      </c>
      <c r="E2" t="str">
        <f ca="1">IF(INT(RAND()*100)+1&lt;=90,"No","Yes")</f>
        <v>No</v>
      </c>
      <c r="F2">
        <f ca="1">(INT(RAND()*100)+1)</f>
        <v>39</v>
      </c>
      <c r="G2" s="1" t="str">
        <f t="shared" ref="G2:G33" ca="1" si="1">VLOOKUP(F2,WyrmsmokeEncounters,2)</f>
        <v>1 Yrthak</v>
      </c>
      <c r="I2" t="str">
        <f ca="1">IF(INT(RAND()*100)+1&lt;=95,"No","Yes")</f>
        <v>No</v>
      </c>
      <c r="J2">
        <f ca="1">(INT(RAND()*100)+1)</f>
        <v>36</v>
      </c>
      <c r="K2" s="1" t="str">
        <f t="shared" ref="K2:K33" ca="1" si="2">VLOOKUP(J2,WyrmsmokeEncounters,2)</f>
        <v>1 Yrthak</v>
      </c>
      <c r="N2">
        <v>1</v>
      </c>
      <c r="O2" t="str">
        <f ca="1">CONCATENATE((INT(RAND()*4)+1)+(INT(RAND()*4)+1)," Blackspawn Raiders")</f>
        <v>4 Blackspawn Raiders</v>
      </c>
    </row>
    <row r="3" spans="1:15">
      <c r="A3" t="str">
        <f t="shared" ref="A3:A51" ca="1" si="3">IF(INT(RAND()*100)+1&lt;=80,"No","Yes")</f>
        <v>No</v>
      </c>
      <c r="B3">
        <f ca="1">(INT(RAND()*100)+1)</f>
        <v>62</v>
      </c>
      <c r="C3" s="1" t="str">
        <f t="shared" ca="1" si="0"/>
        <v>5 Manticore</v>
      </c>
      <c r="E3" t="str">
        <f t="shared" ref="E3:E51" ca="1" si="4">IF(INT(RAND()*100)+1&lt;=90,"No","Yes")</f>
        <v>Yes</v>
      </c>
      <c r="F3">
        <f t="shared" ref="F3:F51" ca="1" si="5">(INT(RAND()*100)+1)</f>
        <v>23</v>
      </c>
      <c r="G3" s="1" t="str">
        <f t="shared" ca="1" si="1"/>
        <v>Red Hand War Patrol</v>
      </c>
      <c r="I3" t="str">
        <f t="shared" ref="I3:I51" ca="1" si="6">IF(INT(RAND()*100)+1&lt;=95,"No","Yes")</f>
        <v>No</v>
      </c>
      <c r="J3">
        <f t="shared" ref="J3:J51" ca="1" si="7">(INT(RAND()*100)+1)</f>
        <v>35</v>
      </c>
      <c r="K3" s="1" t="str">
        <f t="shared" ca="1" si="2"/>
        <v>Red Hand War Patrol</v>
      </c>
      <c r="N3">
        <f>N2+1</f>
        <v>2</v>
      </c>
      <c r="O3" t="str">
        <f ca="1">CONCATENATE((INT(RAND()*4)+1)+(INT(RAND()*4)+1)," Blackspawn Raiders")</f>
        <v>3 Blackspawn Raiders</v>
      </c>
    </row>
    <row r="4" spans="1:15">
      <c r="A4" t="str">
        <f t="shared" ca="1" si="3"/>
        <v>No</v>
      </c>
      <c r="B4">
        <f t="shared" ref="B4:B51" ca="1" si="8">(INT(RAND()*100)+1)</f>
        <v>49</v>
      </c>
      <c r="C4" s="1" t="str">
        <f t="shared" ca="1" si="0"/>
        <v>1 Behir</v>
      </c>
      <c r="E4" t="str">
        <f t="shared" ca="1" si="4"/>
        <v>No</v>
      </c>
      <c r="F4">
        <f t="shared" ca="1" si="5"/>
        <v>49</v>
      </c>
      <c r="G4" s="1" t="str">
        <f t="shared" ca="1" si="1"/>
        <v>1 Behir</v>
      </c>
      <c r="I4" t="str">
        <f t="shared" ca="1" si="6"/>
        <v>No</v>
      </c>
      <c r="J4">
        <f t="shared" ca="1" si="7"/>
        <v>16</v>
      </c>
      <c r="K4" s="1" t="str">
        <f t="shared" ca="1" si="2"/>
        <v>Ogre Raiders</v>
      </c>
      <c r="N4">
        <f t="shared" ref="N4:N67" si="9">N3+1</f>
        <v>3</v>
      </c>
      <c r="O4" t="str">
        <f ca="1">CONCATENATE((INT(RAND()*4)+1)+(INT(RAND()*4)+1)," Blackspawn Raiders")</f>
        <v>4 Blackspawn Raiders</v>
      </c>
    </row>
    <row r="5" spans="1:15">
      <c r="A5" t="str">
        <f t="shared" ca="1" si="3"/>
        <v>Yes</v>
      </c>
      <c r="B5">
        <f t="shared" ca="1" si="8"/>
        <v>55</v>
      </c>
      <c r="C5" s="1" t="str">
        <f t="shared" ca="1" si="0"/>
        <v>4 Ettin</v>
      </c>
      <c r="E5" t="str">
        <f t="shared" ca="1" si="4"/>
        <v>Yes</v>
      </c>
      <c r="F5">
        <f t="shared" ca="1" si="5"/>
        <v>37</v>
      </c>
      <c r="G5" s="1" t="str">
        <f t="shared" ca="1" si="1"/>
        <v>1 Yrthak</v>
      </c>
      <c r="I5" t="str">
        <f t="shared" ca="1" si="6"/>
        <v>No</v>
      </c>
      <c r="J5">
        <f t="shared" ca="1" si="7"/>
        <v>19</v>
      </c>
      <c r="K5" s="1" t="str">
        <f t="shared" ca="1" si="2"/>
        <v>Ogre Raiders</v>
      </c>
      <c r="N5">
        <f t="shared" si="9"/>
        <v>4</v>
      </c>
      <c r="O5" t="str">
        <f ca="1">CONCATENATE((INT(RAND()*4)+1)+(INT(RAND()*4)+1)," Blackspawn Raiders")</f>
        <v>5 Blackspawn Raiders</v>
      </c>
    </row>
    <row r="6" spans="1:15">
      <c r="A6" t="str">
        <f t="shared" ca="1" si="3"/>
        <v>No</v>
      </c>
      <c r="B6">
        <f t="shared" ca="1" si="8"/>
        <v>61</v>
      </c>
      <c r="C6" s="1" t="str">
        <f t="shared" ca="1" si="0"/>
        <v>6 Manticore</v>
      </c>
      <c r="E6" t="str">
        <f t="shared" ca="1" si="4"/>
        <v>No</v>
      </c>
      <c r="F6">
        <f t="shared" ca="1" si="5"/>
        <v>55</v>
      </c>
      <c r="G6" s="1" t="str">
        <f t="shared" ca="1" si="1"/>
        <v>4 Ettin</v>
      </c>
      <c r="I6" t="str">
        <f t="shared" ca="1" si="6"/>
        <v>No</v>
      </c>
      <c r="J6">
        <f t="shared" ca="1" si="7"/>
        <v>43</v>
      </c>
      <c r="K6" s="1" t="str">
        <f t="shared" ca="1" si="2"/>
        <v>6 Achaierais</v>
      </c>
      <c r="N6">
        <f t="shared" si="9"/>
        <v>5</v>
      </c>
      <c r="O6" t="str">
        <f ca="1">CONCATENATE((INT(RAND()*4)+1)+(INT(RAND()*4)+1)," Blackspawn Raiders")</f>
        <v>6 Blackspawn Raiders</v>
      </c>
    </row>
    <row r="7" spans="1:15">
      <c r="A7" t="str">
        <f t="shared" ca="1" si="3"/>
        <v>No</v>
      </c>
      <c r="B7">
        <f t="shared" ca="1" si="8"/>
        <v>20</v>
      </c>
      <c r="C7" s="1" t="str">
        <f t="shared" ca="1" si="0"/>
        <v>Ogre Raiders</v>
      </c>
      <c r="E7" t="str">
        <f t="shared" ca="1" si="4"/>
        <v>No</v>
      </c>
      <c r="F7">
        <f t="shared" ca="1" si="5"/>
        <v>9</v>
      </c>
      <c r="G7" s="1" t="str">
        <f t="shared" ca="1" si="1"/>
        <v>3 Blood Ghost Berserkers</v>
      </c>
      <c r="I7" t="str">
        <f t="shared" ca="1" si="6"/>
        <v>No</v>
      </c>
      <c r="J7">
        <f t="shared" ca="1" si="7"/>
        <v>44</v>
      </c>
      <c r="K7" s="1" t="str">
        <f t="shared" ca="1" si="2"/>
        <v>5 Achaierais</v>
      </c>
      <c r="N7">
        <f t="shared" si="9"/>
        <v>6</v>
      </c>
      <c r="O7" t="str">
        <f ca="1">CONCATENATE((INT(RAND()*4)+1)+(INT(RAND()*4)+1)," Blood Ghost Berserkers")</f>
        <v>6 Blood Ghost Berserkers</v>
      </c>
    </row>
    <row r="8" spans="1:15">
      <c r="A8" t="str">
        <f t="shared" ca="1" si="3"/>
        <v>No</v>
      </c>
      <c r="B8">
        <f t="shared" ca="1" si="8"/>
        <v>10</v>
      </c>
      <c r="C8" s="1" t="str">
        <f t="shared" ca="1" si="0"/>
        <v>6 Blood Ghost Berserkers</v>
      </c>
      <c r="E8" t="str">
        <f t="shared" ca="1" si="4"/>
        <v>No</v>
      </c>
      <c r="F8">
        <f t="shared" ca="1" si="5"/>
        <v>52</v>
      </c>
      <c r="G8" s="1" t="str">
        <f t="shared" ca="1" si="1"/>
        <v>1 Ettin</v>
      </c>
      <c r="I8" t="str">
        <f t="shared" ca="1" si="6"/>
        <v>No</v>
      </c>
      <c r="J8">
        <f t="shared" ca="1" si="7"/>
        <v>43</v>
      </c>
      <c r="K8" s="1" t="str">
        <f t="shared" ca="1" si="2"/>
        <v>6 Achaierais</v>
      </c>
      <c r="N8">
        <f t="shared" si="9"/>
        <v>7</v>
      </c>
      <c r="O8" t="str">
        <f ca="1">CONCATENATE((INT(RAND()*4)+1)+(INT(RAND()*4)+1)," Blood Ghost Berserkers")</f>
        <v>5 Blood Ghost Berserkers</v>
      </c>
    </row>
    <row r="9" spans="1:15">
      <c r="A9" t="str">
        <f t="shared" ca="1" si="3"/>
        <v>No</v>
      </c>
      <c r="B9">
        <f t="shared" ca="1" si="8"/>
        <v>15</v>
      </c>
      <c r="C9" s="1" t="str">
        <f t="shared" ca="1" si="0"/>
        <v>5 Blood Ghost Berserkers</v>
      </c>
      <c r="E9" t="str">
        <f t="shared" ca="1" si="4"/>
        <v>No</v>
      </c>
      <c r="F9">
        <f t="shared" ca="1" si="5"/>
        <v>10</v>
      </c>
      <c r="G9" s="1" t="str">
        <f t="shared" ca="1" si="1"/>
        <v>6 Blood Ghost Berserkers</v>
      </c>
      <c r="I9" t="str">
        <f t="shared" ca="1" si="6"/>
        <v>No</v>
      </c>
      <c r="J9">
        <f t="shared" ca="1" si="7"/>
        <v>53</v>
      </c>
      <c r="K9" s="1" t="str">
        <f t="shared" ca="1" si="2"/>
        <v>3 Ettin</v>
      </c>
      <c r="N9">
        <f t="shared" si="9"/>
        <v>8</v>
      </c>
      <c r="O9" t="str">
        <f ca="1">CONCATENATE((INT(RAND()*4)+1)+(INT(RAND()*4)+1)," Blood Ghost Berserkers")</f>
        <v>7 Blood Ghost Berserkers</v>
      </c>
    </row>
    <row r="10" spans="1:15">
      <c r="A10" t="str">
        <f t="shared" ca="1" si="3"/>
        <v>No</v>
      </c>
      <c r="B10">
        <f t="shared" ca="1" si="8"/>
        <v>77</v>
      </c>
      <c r="C10" s="1" t="str">
        <f t="shared" ca="1" si="0"/>
        <v>4 Bearded Devil</v>
      </c>
      <c r="E10" t="str">
        <f t="shared" ca="1" si="4"/>
        <v>No</v>
      </c>
      <c r="F10">
        <f t="shared" ca="1" si="5"/>
        <v>72</v>
      </c>
      <c r="G10" s="1" t="str">
        <f t="shared" ca="1" si="1"/>
        <v>4 Wyvern</v>
      </c>
      <c r="I10" t="str">
        <f t="shared" ca="1" si="6"/>
        <v>No</v>
      </c>
      <c r="J10">
        <f t="shared" ca="1" si="7"/>
        <v>7</v>
      </c>
      <c r="K10" s="1" t="str">
        <f t="shared" ca="1" si="2"/>
        <v>5 Blood Ghost Berserkers</v>
      </c>
      <c r="N10">
        <f t="shared" si="9"/>
        <v>9</v>
      </c>
      <c r="O10" t="str">
        <f t="shared" ref="O10:O16" ca="1" si="10">CONCATENATE((INT(RAND()*4)+1)+(INT(RAND()*4)+1)," Blood Ghost Berserkers")</f>
        <v>3 Blood Ghost Berserkers</v>
      </c>
    </row>
    <row r="11" spans="1:15">
      <c r="A11" t="str">
        <f t="shared" ca="1" si="3"/>
        <v>Yes</v>
      </c>
      <c r="B11">
        <f t="shared" ca="1" si="8"/>
        <v>90</v>
      </c>
      <c r="C11" s="1" t="str">
        <f t="shared" ca="1" si="0"/>
        <v>1 Chimera</v>
      </c>
      <c r="E11" t="str">
        <f t="shared" ca="1" si="4"/>
        <v>No</v>
      </c>
      <c r="F11">
        <f t="shared" ca="1" si="5"/>
        <v>17</v>
      </c>
      <c r="G11" s="1" t="str">
        <f t="shared" ca="1" si="1"/>
        <v>Ogre Raiders</v>
      </c>
      <c r="I11" t="str">
        <f t="shared" ca="1" si="6"/>
        <v>No</v>
      </c>
      <c r="J11">
        <f t="shared" ca="1" si="7"/>
        <v>65</v>
      </c>
      <c r="K11" s="1" t="str">
        <f t="shared" ca="1" si="2"/>
        <v>4 Manticore</v>
      </c>
      <c r="N11">
        <f t="shared" si="9"/>
        <v>10</v>
      </c>
      <c r="O11" t="str">
        <f t="shared" ca="1" si="10"/>
        <v>6 Blood Ghost Berserkers</v>
      </c>
    </row>
    <row r="12" spans="1:15">
      <c r="A12" t="str">
        <f t="shared" ca="1" si="3"/>
        <v>No</v>
      </c>
      <c r="B12">
        <f t="shared" ca="1" si="8"/>
        <v>38</v>
      </c>
      <c r="C12" s="1" t="str">
        <f t="shared" ca="1" si="0"/>
        <v>1 Yrthak</v>
      </c>
      <c r="E12" t="str">
        <f t="shared" ca="1" si="4"/>
        <v>No</v>
      </c>
      <c r="F12">
        <f t="shared" ca="1" si="5"/>
        <v>33</v>
      </c>
      <c r="G12" s="1" t="str">
        <f t="shared" ca="1" si="1"/>
        <v>Red Hand War Patrol</v>
      </c>
      <c r="I12" t="str">
        <f t="shared" ca="1" si="6"/>
        <v>No</v>
      </c>
      <c r="J12">
        <f t="shared" ca="1" si="7"/>
        <v>4</v>
      </c>
      <c r="K12" s="1" t="str">
        <f t="shared" ca="1" si="2"/>
        <v>5 Blackspawn Raiders</v>
      </c>
      <c r="N12">
        <f t="shared" si="9"/>
        <v>11</v>
      </c>
      <c r="O12" t="str">
        <f t="shared" ca="1" si="10"/>
        <v>3 Blood Ghost Berserkers</v>
      </c>
    </row>
    <row r="13" spans="1:15">
      <c r="A13" t="str">
        <f t="shared" ca="1" si="3"/>
        <v>No</v>
      </c>
      <c r="B13">
        <f t="shared" ca="1" si="8"/>
        <v>54</v>
      </c>
      <c r="C13" s="1" t="str">
        <f t="shared" ca="1" si="0"/>
        <v>4 Ettin</v>
      </c>
      <c r="E13" t="str">
        <f t="shared" ca="1" si="4"/>
        <v>No</v>
      </c>
      <c r="F13">
        <f t="shared" ca="1" si="5"/>
        <v>9</v>
      </c>
      <c r="G13" s="1" t="str">
        <f t="shared" ca="1" si="1"/>
        <v>3 Blood Ghost Berserkers</v>
      </c>
      <c r="I13" t="str">
        <f t="shared" ca="1" si="6"/>
        <v>No</v>
      </c>
      <c r="J13">
        <f t="shared" ca="1" si="7"/>
        <v>78</v>
      </c>
      <c r="K13" s="1" t="str">
        <f t="shared" ca="1" si="2"/>
        <v>2 Bearded Devil</v>
      </c>
      <c r="N13">
        <f t="shared" si="9"/>
        <v>12</v>
      </c>
      <c r="O13" t="str">
        <f t="shared" ca="1" si="10"/>
        <v>7 Blood Ghost Berserkers</v>
      </c>
    </row>
    <row r="14" spans="1:15">
      <c r="A14" t="str">
        <f t="shared" ca="1" si="3"/>
        <v>No</v>
      </c>
      <c r="B14">
        <f t="shared" ca="1" si="8"/>
        <v>2</v>
      </c>
      <c r="C14" s="1" t="str">
        <f t="shared" ca="1" si="0"/>
        <v>3 Blackspawn Raiders</v>
      </c>
      <c r="E14" t="str">
        <f t="shared" ca="1" si="4"/>
        <v>No</v>
      </c>
      <c r="F14">
        <f t="shared" ca="1" si="5"/>
        <v>54</v>
      </c>
      <c r="G14" s="1" t="str">
        <f t="shared" ca="1" si="1"/>
        <v>4 Ettin</v>
      </c>
      <c r="I14" t="str">
        <f t="shared" ca="1" si="6"/>
        <v>No</v>
      </c>
      <c r="J14">
        <f t="shared" ca="1" si="7"/>
        <v>41</v>
      </c>
      <c r="K14" s="1" t="str">
        <f t="shared" ca="1" si="2"/>
        <v>4 Achaierais</v>
      </c>
      <c r="N14">
        <f t="shared" si="9"/>
        <v>13</v>
      </c>
      <c r="O14" t="str">
        <f t="shared" ca="1" si="10"/>
        <v>3 Blood Ghost Berserkers</v>
      </c>
    </row>
    <row r="15" spans="1:15">
      <c r="A15" t="str">
        <f t="shared" ca="1" si="3"/>
        <v>No</v>
      </c>
      <c r="B15">
        <f t="shared" ca="1" si="8"/>
        <v>28</v>
      </c>
      <c r="C15" s="1" t="str">
        <f t="shared" ca="1" si="0"/>
        <v>Red Hand War Patrol</v>
      </c>
      <c r="E15" t="str">
        <f t="shared" ca="1" si="4"/>
        <v>Yes</v>
      </c>
      <c r="F15">
        <f t="shared" ca="1" si="5"/>
        <v>4</v>
      </c>
      <c r="G15" s="1" t="str">
        <f t="shared" ca="1" si="1"/>
        <v>5 Blackspawn Raiders</v>
      </c>
      <c r="I15" t="str">
        <f t="shared" ca="1" si="6"/>
        <v>No</v>
      </c>
      <c r="J15">
        <f t="shared" ca="1" si="7"/>
        <v>92</v>
      </c>
      <c r="K15" s="1" t="str">
        <f t="shared" ca="1" si="2"/>
        <v>6 Griffon</v>
      </c>
      <c r="N15">
        <f t="shared" si="9"/>
        <v>14</v>
      </c>
      <c r="O15" t="str">
        <f t="shared" ca="1" si="10"/>
        <v>3 Blood Ghost Berserkers</v>
      </c>
    </row>
    <row r="16" spans="1:15">
      <c r="A16" t="str">
        <f t="shared" ca="1" si="3"/>
        <v>Yes</v>
      </c>
      <c r="B16">
        <f t="shared" ca="1" si="8"/>
        <v>70</v>
      </c>
      <c r="C16" s="1" t="str">
        <f t="shared" ca="1" si="0"/>
        <v>1 Troll</v>
      </c>
      <c r="E16" t="str">
        <f t="shared" ca="1" si="4"/>
        <v>No</v>
      </c>
      <c r="F16">
        <f t="shared" ca="1" si="5"/>
        <v>55</v>
      </c>
      <c r="G16" s="1" t="str">
        <f t="shared" ca="1" si="1"/>
        <v>4 Ettin</v>
      </c>
      <c r="I16" t="str">
        <f t="shared" ca="1" si="6"/>
        <v>No</v>
      </c>
      <c r="J16">
        <f t="shared" ca="1" si="7"/>
        <v>20</v>
      </c>
      <c r="K16" s="1" t="str">
        <f t="shared" ca="1" si="2"/>
        <v>Ogre Raiders</v>
      </c>
      <c r="N16">
        <f t="shared" si="9"/>
        <v>15</v>
      </c>
      <c r="O16" t="str">
        <f t="shared" ca="1" si="10"/>
        <v>5 Blood Ghost Berserkers</v>
      </c>
    </row>
    <row r="17" spans="1:15">
      <c r="A17" t="str">
        <f t="shared" ca="1" si="3"/>
        <v>No</v>
      </c>
      <c r="B17">
        <f t="shared" ca="1" si="8"/>
        <v>57</v>
      </c>
      <c r="C17" s="1" t="str">
        <f t="shared" ca="1" si="0"/>
        <v>2 Ettin</v>
      </c>
      <c r="E17" t="str">
        <f t="shared" ca="1" si="4"/>
        <v>No</v>
      </c>
      <c r="F17">
        <f t="shared" ca="1" si="5"/>
        <v>41</v>
      </c>
      <c r="G17" s="1" t="str">
        <f t="shared" ca="1" si="1"/>
        <v>4 Achaierais</v>
      </c>
      <c r="I17" t="str">
        <f t="shared" ca="1" si="6"/>
        <v>No</v>
      </c>
      <c r="J17">
        <f t="shared" ca="1" si="7"/>
        <v>49</v>
      </c>
      <c r="K17" s="1" t="str">
        <f t="shared" ca="1" si="2"/>
        <v>1 Behir</v>
      </c>
      <c r="N17">
        <f t="shared" si="9"/>
        <v>16</v>
      </c>
      <c r="O17" t="s">
        <v>29</v>
      </c>
    </row>
    <row r="18" spans="1:15">
      <c r="A18" t="str">
        <f t="shared" ca="1" si="3"/>
        <v>No</v>
      </c>
      <c r="B18">
        <f t="shared" ca="1" si="8"/>
        <v>97</v>
      </c>
      <c r="C18" s="1" t="str">
        <f t="shared" ca="1" si="0"/>
        <v>4 Hell Hounds</v>
      </c>
      <c r="E18" t="str">
        <f t="shared" ca="1" si="4"/>
        <v>No</v>
      </c>
      <c r="F18">
        <f t="shared" ca="1" si="5"/>
        <v>68</v>
      </c>
      <c r="G18" s="1" t="str">
        <f t="shared" ca="1" si="1"/>
        <v>5 Troll</v>
      </c>
      <c r="I18" t="str">
        <f t="shared" ca="1" si="6"/>
        <v>No</v>
      </c>
      <c r="J18">
        <f t="shared" ca="1" si="7"/>
        <v>6</v>
      </c>
      <c r="K18" s="1" t="str">
        <f t="shared" ca="1" si="2"/>
        <v>6 Blood Ghost Berserkers</v>
      </c>
      <c r="N18">
        <f t="shared" si="9"/>
        <v>17</v>
      </c>
      <c r="O18" t="s">
        <v>29</v>
      </c>
    </row>
    <row r="19" spans="1:15">
      <c r="A19" t="str">
        <f t="shared" ca="1" si="3"/>
        <v>No</v>
      </c>
      <c r="B19">
        <f t="shared" ca="1" si="8"/>
        <v>73</v>
      </c>
      <c r="C19" s="1" t="str">
        <f t="shared" ca="1" si="0"/>
        <v>3 Wyvern</v>
      </c>
      <c r="E19" t="str">
        <f t="shared" ca="1" si="4"/>
        <v>No</v>
      </c>
      <c r="F19">
        <f t="shared" ca="1" si="5"/>
        <v>27</v>
      </c>
      <c r="G19" s="1" t="str">
        <f t="shared" ca="1" si="1"/>
        <v>Red Hand War Patrol</v>
      </c>
      <c r="I19" t="str">
        <f t="shared" ca="1" si="6"/>
        <v>No</v>
      </c>
      <c r="J19">
        <f t="shared" ca="1" si="7"/>
        <v>84</v>
      </c>
      <c r="K19" s="1" t="str">
        <f t="shared" ca="1" si="2"/>
        <v>1 Bulette</v>
      </c>
      <c r="N19">
        <f t="shared" si="9"/>
        <v>18</v>
      </c>
      <c r="O19" t="s">
        <v>29</v>
      </c>
    </row>
    <row r="20" spans="1:15">
      <c r="A20" t="str">
        <f t="shared" ca="1" si="3"/>
        <v>Yes</v>
      </c>
      <c r="B20">
        <f t="shared" ca="1" si="8"/>
        <v>96</v>
      </c>
      <c r="C20" s="1" t="str">
        <f t="shared" ca="1" si="0"/>
        <v>7 Hell Hounds</v>
      </c>
      <c r="E20" t="str">
        <f t="shared" ca="1" si="4"/>
        <v>No</v>
      </c>
      <c r="F20">
        <f t="shared" ca="1" si="5"/>
        <v>97</v>
      </c>
      <c r="G20" s="1" t="str">
        <f t="shared" ca="1" si="1"/>
        <v>4 Hell Hounds</v>
      </c>
      <c r="I20" t="str">
        <f t="shared" ca="1" si="6"/>
        <v>Yes</v>
      </c>
      <c r="J20">
        <f t="shared" ca="1" si="7"/>
        <v>60</v>
      </c>
      <c r="K20" s="1" t="str">
        <f t="shared" ca="1" si="2"/>
        <v>4 Ettin</v>
      </c>
      <c r="N20">
        <f t="shared" si="9"/>
        <v>19</v>
      </c>
      <c r="O20" t="s">
        <v>29</v>
      </c>
    </row>
    <row r="21" spans="1:15">
      <c r="A21" t="str">
        <f t="shared" ca="1" si="3"/>
        <v>Yes</v>
      </c>
      <c r="B21">
        <f t="shared" ca="1" si="8"/>
        <v>88</v>
      </c>
      <c r="C21" s="1" t="str">
        <f t="shared" ca="1" si="0"/>
        <v>1 Chimera</v>
      </c>
      <c r="E21" t="str">
        <f t="shared" ca="1" si="4"/>
        <v>No</v>
      </c>
      <c r="F21">
        <f t="shared" ca="1" si="5"/>
        <v>96</v>
      </c>
      <c r="G21" s="1" t="str">
        <f t="shared" ca="1" si="1"/>
        <v>7 Hell Hounds</v>
      </c>
      <c r="I21" t="str">
        <f t="shared" ca="1" si="6"/>
        <v>No</v>
      </c>
      <c r="J21">
        <f t="shared" ca="1" si="7"/>
        <v>57</v>
      </c>
      <c r="K21" s="1" t="str">
        <f t="shared" ca="1" si="2"/>
        <v>2 Ettin</v>
      </c>
      <c r="N21">
        <f t="shared" si="9"/>
        <v>20</v>
      </c>
      <c r="O21" t="s">
        <v>29</v>
      </c>
    </row>
    <row r="22" spans="1:15">
      <c r="A22" t="str">
        <f t="shared" ca="1" si="3"/>
        <v>No</v>
      </c>
      <c r="B22">
        <f t="shared" ca="1" si="8"/>
        <v>83</v>
      </c>
      <c r="C22" s="1" t="str">
        <f t="shared" ca="1" si="0"/>
        <v>1 Bulette</v>
      </c>
      <c r="E22" t="str">
        <f t="shared" ca="1" si="4"/>
        <v>No</v>
      </c>
      <c r="F22">
        <f t="shared" ca="1" si="5"/>
        <v>93</v>
      </c>
      <c r="G22" s="1" t="str">
        <f t="shared" ca="1" si="1"/>
        <v>4 Griffon</v>
      </c>
      <c r="I22" t="str">
        <f t="shared" ca="1" si="6"/>
        <v>No</v>
      </c>
      <c r="J22">
        <f t="shared" ca="1" si="7"/>
        <v>47</v>
      </c>
      <c r="K22" s="1" t="str">
        <f t="shared" ca="1" si="2"/>
        <v>1 Behir</v>
      </c>
      <c r="N22">
        <f t="shared" si="9"/>
        <v>21</v>
      </c>
      <c r="O22" t="s">
        <v>32</v>
      </c>
    </row>
    <row r="23" spans="1:15">
      <c r="A23" t="str">
        <f t="shared" ca="1" si="3"/>
        <v>No</v>
      </c>
      <c r="B23">
        <f t="shared" ca="1" si="8"/>
        <v>7</v>
      </c>
      <c r="C23" s="1" t="str">
        <f t="shared" ca="1" si="0"/>
        <v>5 Blood Ghost Berserkers</v>
      </c>
      <c r="E23" t="str">
        <f t="shared" ca="1" si="4"/>
        <v>No</v>
      </c>
      <c r="F23">
        <f t="shared" ca="1" si="5"/>
        <v>82</v>
      </c>
      <c r="G23" s="1" t="str">
        <f t="shared" ca="1" si="1"/>
        <v>1 Bulette</v>
      </c>
      <c r="I23" t="str">
        <f t="shared" ca="1" si="6"/>
        <v>No</v>
      </c>
      <c r="J23">
        <f t="shared" ca="1" si="7"/>
        <v>82</v>
      </c>
      <c r="K23" s="1" t="str">
        <f t="shared" ca="1" si="2"/>
        <v>1 Bulette</v>
      </c>
      <c r="N23">
        <f t="shared" si="9"/>
        <v>22</v>
      </c>
      <c r="O23" t="s">
        <v>32</v>
      </c>
    </row>
    <row r="24" spans="1:15">
      <c r="A24" t="str">
        <f t="shared" ca="1" si="3"/>
        <v>Yes</v>
      </c>
      <c r="B24">
        <f t="shared" ca="1" si="8"/>
        <v>56</v>
      </c>
      <c r="C24" s="1" t="str">
        <f t="shared" ca="1" si="0"/>
        <v>3 Ettin</v>
      </c>
      <c r="E24" t="str">
        <f t="shared" ca="1" si="4"/>
        <v>No</v>
      </c>
      <c r="F24">
        <f t="shared" ca="1" si="5"/>
        <v>59</v>
      </c>
      <c r="G24" s="1" t="str">
        <f t="shared" ca="1" si="1"/>
        <v>1 Ettin</v>
      </c>
      <c r="I24" t="str">
        <f t="shared" ca="1" si="6"/>
        <v>No</v>
      </c>
      <c r="J24">
        <f t="shared" ca="1" si="7"/>
        <v>48</v>
      </c>
      <c r="K24" s="1" t="str">
        <f t="shared" ca="1" si="2"/>
        <v>1 Behir</v>
      </c>
      <c r="N24">
        <f t="shared" si="9"/>
        <v>23</v>
      </c>
      <c r="O24" t="s">
        <v>32</v>
      </c>
    </row>
    <row r="25" spans="1:15">
      <c r="A25" t="str">
        <f t="shared" ca="1" si="3"/>
        <v>No</v>
      </c>
      <c r="B25">
        <f t="shared" ca="1" si="8"/>
        <v>12</v>
      </c>
      <c r="C25" s="1" t="str">
        <f t="shared" ca="1" si="0"/>
        <v>7 Blood Ghost Berserkers</v>
      </c>
      <c r="E25" t="str">
        <f t="shared" ca="1" si="4"/>
        <v>No</v>
      </c>
      <c r="F25">
        <f t="shared" ca="1" si="5"/>
        <v>72</v>
      </c>
      <c r="G25" s="1" t="str">
        <f t="shared" ca="1" si="1"/>
        <v>4 Wyvern</v>
      </c>
      <c r="I25" t="str">
        <f t="shared" ca="1" si="6"/>
        <v>No</v>
      </c>
      <c r="J25">
        <f t="shared" ca="1" si="7"/>
        <v>69</v>
      </c>
      <c r="K25" s="1" t="str">
        <f t="shared" ca="1" si="2"/>
        <v>1 Troll</v>
      </c>
      <c r="N25">
        <f t="shared" si="9"/>
        <v>24</v>
      </c>
      <c r="O25" t="s">
        <v>32</v>
      </c>
    </row>
    <row r="26" spans="1:15">
      <c r="A26" t="str">
        <f t="shared" ca="1" si="3"/>
        <v>No</v>
      </c>
      <c r="B26">
        <f t="shared" ca="1" si="8"/>
        <v>2</v>
      </c>
      <c r="C26" s="1" t="str">
        <f t="shared" ca="1" si="0"/>
        <v>3 Blackspawn Raiders</v>
      </c>
      <c r="E26" t="str">
        <f t="shared" ca="1" si="4"/>
        <v>No</v>
      </c>
      <c r="F26">
        <f t="shared" ca="1" si="5"/>
        <v>31</v>
      </c>
      <c r="G26" s="1" t="str">
        <f t="shared" ca="1" si="1"/>
        <v>Red Hand War Patrol</v>
      </c>
      <c r="I26" t="str">
        <f t="shared" ca="1" si="6"/>
        <v>Yes</v>
      </c>
      <c r="J26">
        <f t="shared" ca="1" si="7"/>
        <v>18</v>
      </c>
      <c r="K26" s="1" t="str">
        <f t="shared" ca="1" si="2"/>
        <v>Ogre Raiders</v>
      </c>
      <c r="N26">
        <f t="shared" si="9"/>
        <v>25</v>
      </c>
      <c r="O26" t="s">
        <v>32</v>
      </c>
    </row>
    <row r="27" spans="1:15">
      <c r="A27" t="str">
        <f t="shared" ca="1" si="3"/>
        <v>No</v>
      </c>
      <c r="B27">
        <f t="shared" ca="1" si="8"/>
        <v>46</v>
      </c>
      <c r="C27" s="1" t="str">
        <f t="shared" ca="1" si="0"/>
        <v>1 Behir</v>
      </c>
      <c r="E27" t="str">
        <f t="shared" ca="1" si="4"/>
        <v>No</v>
      </c>
      <c r="F27">
        <f t="shared" ca="1" si="5"/>
        <v>65</v>
      </c>
      <c r="G27" s="1" t="str">
        <f t="shared" ca="1" si="1"/>
        <v>4 Manticore</v>
      </c>
      <c r="I27" t="str">
        <f t="shared" ca="1" si="6"/>
        <v>No</v>
      </c>
      <c r="J27">
        <f t="shared" ca="1" si="7"/>
        <v>96</v>
      </c>
      <c r="K27" s="1" t="str">
        <f t="shared" ca="1" si="2"/>
        <v>7 Hell Hounds</v>
      </c>
      <c r="N27">
        <f t="shared" si="9"/>
        <v>26</v>
      </c>
      <c r="O27" t="s">
        <v>32</v>
      </c>
    </row>
    <row r="28" spans="1:15">
      <c r="A28" t="str">
        <f t="shared" ca="1" si="3"/>
        <v>Yes</v>
      </c>
      <c r="B28">
        <f t="shared" ca="1" si="8"/>
        <v>31</v>
      </c>
      <c r="C28" s="1" t="str">
        <f t="shared" ca="1" si="0"/>
        <v>Red Hand War Patrol</v>
      </c>
      <c r="E28" t="str">
        <f t="shared" ca="1" si="4"/>
        <v>No</v>
      </c>
      <c r="F28">
        <f t="shared" ca="1" si="5"/>
        <v>30</v>
      </c>
      <c r="G28" s="1" t="str">
        <f t="shared" ca="1" si="1"/>
        <v>Red Hand War Patrol</v>
      </c>
      <c r="I28" t="str">
        <f t="shared" ca="1" si="6"/>
        <v>No</v>
      </c>
      <c r="J28">
        <f t="shared" ca="1" si="7"/>
        <v>22</v>
      </c>
      <c r="K28" s="1" t="str">
        <f t="shared" ca="1" si="2"/>
        <v>Red Hand War Patrol</v>
      </c>
      <c r="N28">
        <f t="shared" si="9"/>
        <v>27</v>
      </c>
      <c r="O28" t="s">
        <v>32</v>
      </c>
    </row>
    <row r="29" spans="1:15">
      <c r="A29" t="str">
        <f t="shared" ca="1" si="3"/>
        <v>No</v>
      </c>
      <c r="B29">
        <f t="shared" ca="1" si="8"/>
        <v>27</v>
      </c>
      <c r="C29" s="1" t="str">
        <f t="shared" ca="1" si="0"/>
        <v>Red Hand War Patrol</v>
      </c>
      <c r="E29" t="str">
        <f t="shared" ca="1" si="4"/>
        <v>No</v>
      </c>
      <c r="F29">
        <f t="shared" ca="1" si="5"/>
        <v>49</v>
      </c>
      <c r="G29" s="1" t="str">
        <f t="shared" ca="1" si="1"/>
        <v>1 Behir</v>
      </c>
      <c r="I29" t="str">
        <f t="shared" ca="1" si="6"/>
        <v>No</v>
      </c>
      <c r="J29">
        <f t="shared" ca="1" si="7"/>
        <v>22</v>
      </c>
      <c r="K29" s="1" t="str">
        <f t="shared" ca="1" si="2"/>
        <v>Red Hand War Patrol</v>
      </c>
      <c r="N29">
        <f t="shared" si="9"/>
        <v>28</v>
      </c>
      <c r="O29" t="s">
        <v>32</v>
      </c>
    </row>
    <row r="30" spans="1:15">
      <c r="A30" t="str">
        <f t="shared" ca="1" si="3"/>
        <v>Yes</v>
      </c>
      <c r="B30">
        <f t="shared" ca="1" si="8"/>
        <v>71</v>
      </c>
      <c r="C30" s="1" t="str">
        <f t="shared" ca="1" si="0"/>
        <v>1 Wyvern</v>
      </c>
      <c r="E30" t="str">
        <f t="shared" ca="1" si="4"/>
        <v>No</v>
      </c>
      <c r="F30">
        <f t="shared" ca="1" si="5"/>
        <v>56</v>
      </c>
      <c r="G30" s="1" t="str">
        <f t="shared" ca="1" si="1"/>
        <v>3 Ettin</v>
      </c>
      <c r="I30" t="str">
        <f t="shared" ca="1" si="6"/>
        <v>Yes</v>
      </c>
      <c r="J30">
        <f t="shared" ca="1" si="7"/>
        <v>76</v>
      </c>
      <c r="K30" s="1" t="str">
        <f t="shared" ca="1" si="2"/>
        <v>3 Bearded Devil</v>
      </c>
      <c r="N30">
        <f t="shared" si="9"/>
        <v>29</v>
      </c>
      <c r="O30" t="s">
        <v>32</v>
      </c>
    </row>
    <row r="31" spans="1:15">
      <c r="A31" t="str">
        <f t="shared" ca="1" si="3"/>
        <v>No</v>
      </c>
      <c r="B31">
        <f t="shared" ca="1" si="8"/>
        <v>53</v>
      </c>
      <c r="C31" s="1" t="str">
        <f t="shared" ca="1" si="0"/>
        <v>3 Ettin</v>
      </c>
      <c r="E31" t="str">
        <f t="shared" ca="1" si="4"/>
        <v>No</v>
      </c>
      <c r="F31">
        <f t="shared" ca="1" si="5"/>
        <v>14</v>
      </c>
      <c r="G31" s="1" t="str">
        <f t="shared" ca="1" si="1"/>
        <v>3 Blood Ghost Berserkers</v>
      </c>
      <c r="I31" t="str">
        <f t="shared" ca="1" si="6"/>
        <v>No</v>
      </c>
      <c r="J31">
        <f t="shared" ca="1" si="7"/>
        <v>23</v>
      </c>
      <c r="K31" s="1" t="str">
        <f t="shared" ca="1" si="2"/>
        <v>Red Hand War Patrol</v>
      </c>
      <c r="N31">
        <f t="shared" si="9"/>
        <v>30</v>
      </c>
      <c r="O31" t="s">
        <v>32</v>
      </c>
    </row>
    <row r="32" spans="1:15">
      <c r="A32" t="str">
        <f t="shared" ca="1" si="3"/>
        <v>No</v>
      </c>
      <c r="B32">
        <f t="shared" ca="1" si="8"/>
        <v>42</v>
      </c>
      <c r="C32" s="1" t="str">
        <f t="shared" ca="1" si="0"/>
        <v>4 Achaierais</v>
      </c>
      <c r="E32" t="str">
        <f t="shared" ca="1" si="4"/>
        <v>No</v>
      </c>
      <c r="F32">
        <f t="shared" ca="1" si="5"/>
        <v>49</v>
      </c>
      <c r="G32" s="1" t="str">
        <f t="shared" ca="1" si="1"/>
        <v>1 Behir</v>
      </c>
      <c r="I32" t="str">
        <f t="shared" ca="1" si="6"/>
        <v>No</v>
      </c>
      <c r="J32">
        <f t="shared" ca="1" si="7"/>
        <v>21</v>
      </c>
      <c r="K32" s="1" t="str">
        <f t="shared" ca="1" si="2"/>
        <v>Red Hand War Patrol</v>
      </c>
      <c r="N32">
        <f t="shared" si="9"/>
        <v>31</v>
      </c>
      <c r="O32" t="s">
        <v>32</v>
      </c>
    </row>
    <row r="33" spans="1:15">
      <c r="A33" t="str">
        <f t="shared" ca="1" si="3"/>
        <v>No</v>
      </c>
      <c r="B33">
        <f t="shared" ca="1" si="8"/>
        <v>56</v>
      </c>
      <c r="C33" s="1" t="str">
        <f t="shared" ca="1" si="0"/>
        <v>3 Ettin</v>
      </c>
      <c r="E33" t="str">
        <f t="shared" ca="1" si="4"/>
        <v>No</v>
      </c>
      <c r="F33">
        <f t="shared" ca="1" si="5"/>
        <v>49</v>
      </c>
      <c r="G33" s="1" t="str">
        <f t="shared" ca="1" si="1"/>
        <v>1 Behir</v>
      </c>
      <c r="I33" t="str">
        <f t="shared" ca="1" si="6"/>
        <v>No</v>
      </c>
      <c r="J33">
        <f t="shared" ca="1" si="7"/>
        <v>7</v>
      </c>
      <c r="K33" s="1" t="str">
        <f t="shared" ca="1" si="2"/>
        <v>5 Blood Ghost Berserkers</v>
      </c>
      <c r="N33">
        <f t="shared" si="9"/>
        <v>32</v>
      </c>
      <c r="O33" t="s">
        <v>32</v>
      </c>
    </row>
    <row r="34" spans="1:15">
      <c r="A34" t="str">
        <f t="shared" ca="1" si="3"/>
        <v>No</v>
      </c>
      <c r="B34">
        <f t="shared" ca="1" si="8"/>
        <v>42</v>
      </c>
      <c r="C34" s="1" t="str">
        <f t="shared" ref="C34:C51" ca="1" si="11">VLOOKUP(B34,WyrmsmokeEncounters,2)</f>
        <v>4 Achaierais</v>
      </c>
      <c r="E34" t="str">
        <f t="shared" ca="1" si="4"/>
        <v>No</v>
      </c>
      <c r="F34">
        <f t="shared" ca="1" si="5"/>
        <v>74</v>
      </c>
      <c r="G34" s="1" t="str">
        <f t="shared" ref="G34:G51" ca="1" si="12">VLOOKUP(F34,WyrmsmokeEncounters,2)</f>
        <v>4 Wyvern</v>
      </c>
      <c r="I34" t="str">
        <f t="shared" ca="1" si="6"/>
        <v>No</v>
      </c>
      <c r="J34">
        <f t="shared" ca="1" si="7"/>
        <v>19</v>
      </c>
      <c r="K34" s="1" t="str">
        <f t="shared" ref="K34:K51" ca="1" si="13">VLOOKUP(J34,WyrmsmokeEncounters,2)</f>
        <v>Ogre Raiders</v>
      </c>
      <c r="N34">
        <f t="shared" si="9"/>
        <v>33</v>
      </c>
      <c r="O34" t="s">
        <v>32</v>
      </c>
    </row>
    <row r="35" spans="1:15">
      <c r="A35" t="str">
        <f t="shared" ca="1" si="3"/>
        <v>No</v>
      </c>
      <c r="B35">
        <f t="shared" ca="1" si="8"/>
        <v>72</v>
      </c>
      <c r="C35" s="1" t="str">
        <f t="shared" ca="1" si="11"/>
        <v>4 Wyvern</v>
      </c>
      <c r="E35" t="str">
        <f t="shared" ca="1" si="4"/>
        <v>Yes</v>
      </c>
      <c r="F35">
        <f t="shared" ca="1" si="5"/>
        <v>58</v>
      </c>
      <c r="G35" s="1" t="str">
        <f t="shared" ca="1" si="12"/>
        <v>4 Ettin</v>
      </c>
      <c r="I35" t="str">
        <f t="shared" ca="1" si="6"/>
        <v>No</v>
      </c>
      <c r="J35">
        <f t="shared" ca="1" si="7"/>
        <v>75</v>
      </c>
      <c r="K35" s="1" t="str">
        <f t="shared" ca="1" si="13"/>
        <v>2 Wyvern</v>
      </c>
      <c r="N35">
        <f t="shared" si="9"/>
        <v>34</v>
      </c>
      <c r="O35" t="s">
        <v>32</v>
      </c>
    </row>
    <row r="36" spans="1:15">
      <c r="A36" t="str">
        <f t="shared" ca="1" si="3"/>
        <v>Yes</v>
      </c>
      <c r="B36">
        <f t="shared" ca="1" si="8"/>
        <v>61</v>
      </c>
      <c r="C36" s="1" t="str">
        <f t="shared" ca="1" si="11"/>
        <v>6 Manticore</v>
      </c>
      <c r="E36" t="str">
        <f t="shared" ca="1" si="4"/>
        <v>No</v>
      </c>
      <c r="F36">
        <f t="shared" ca="1" si="5"/>
        <v>56</v>
      </c>
      <c r="G36" s="1" t="str">
        <f t="shared" ca="1" si="12"/>
        <v>3 Ettin</v>
      </c>
      <c r="I36" t="str">
        <f t="shared" ca="1" si="6"/>
        <v>No</v>
      </c>
      <c r="J36">
        <f t="shared" ca="1" si="7"/>
        <v>45</v>
      </c>
      <c r="K36" s="1" t="str">
        <f t="shared" ca="1" si="13"/>
        <v>1 Achaierais</v>
      </c>
      <c r="N36">
        <f t="shared" si="9"/>
        <v>35</v>
      </c>
      <c r="O36" t="s">
        <v>32</v>
      </c>
    </row>
    <row r="37" spans="1:15">
      <c r="A37" t="str">
        <f t="shared" ca="1" si="3"/>
        <v>Yes</v>
      </c>
      <c r="B37">
        <f t="shared" ca="1" si="8"/>
        <v>91</v>
      </c>
      <c r="C37" s="1" t="str">
        <f t="shared" ca="1" si="11"/>
        <v>6 Griffon</v>
      </c>
      <c r="E37" t="str">
        <f t="shared" ca="1" si="4"/>
        <v>No</v>
      </c>
      <c r="F37">
        <f t="shared" ca="1" si="5"/>
        <v>7</v>
      </c>
      <c r="G37" s="1" t="str">
        <f t="shared" ca="1" si="12"/>
        <v>5 Blood Ghost Berserkers</v>
      </c>
      <c r="I37" t="str">
        <f t="shared" ca="1" si="6"/>
        <v>No</v>
      </c>
      <c r="J37">
        <f t="shared" ca="1" si="7"/>
        <v>17</v>
      </c>
      <c r="K37" s="1" t="str">
        <f t="shared" ca="1" si="13"/>
        <v>Ogre Raiders</v>
      </c>
      <c r="N37">
        <f t="shared" si="9"/>
        <v>36</v>
      </c>
      <c r="O37" t="s">
        <v>30</v>
      </c>
    </row>
    <row r="38" spans="1:15">
      <c r="A38" t="str">
        <f t="shared" ca="1" si="3"/>
        <v>No</v>
      </c>
      <c r="B38">
        <f t="shared" ca="1" si="8"/>
        <v>85</v>
      </c>
      <c r="C38" s="1" t="str">
        <f t="shared" ca="1" si="11"/>
        <v>1 Bulette</v>
      </c>
      <c r="E38" t="str">
        <f t="shared" ca="1" si="4"/>
        <v>No</v>
      </c>
      <c r="F38">
        <f t="shared" ca="1" si="5"/>
        <v>70</v>
      </c>
      <c r="G38" s="1" t="str">
        <f t="shared" ca="1" si="12"/>
        <v>1 Troll</v>
      </c>
      <c r="I38" t="str">
        <f t="shared" ca="1" si="6"/>
        <v>No</v>
      </c>
      <c r="J38">
        <f t="shared" ca="1" si="7"/>
        <v>52</v>
      </c>
      <c r="K38" s="1" t="str">
        <f t="shared" ca="1" si="13"/>
        <v>1 Ettin</v>
      </c>
      <c r="N38">
        <f t="shared" si="9"/>
        <v>37</v>
      </c>
      <c r="O38" t="s">
        <v>30</v>
      </c>
    </row>
    <row r="39" spans="1:15">
      <c r="A39" t="str">
        <f t="shared" ca="1" si="3"/>
        <v>No</v>
      </c>
      <c r="B39">
        <f t="shared" ca="1" si="8"/>
        <v>5</v>
      </c>
      <c r="C39" s="1" t="str">
        <f t="shared" ca="1" si="11"/>
        <v>6 Blackspawn Raiders</v>
      </c>
      <c r="E39" t="str">
        <f t="shared" ca="1" si="4"/>
        <v>No</v>
      </c>
      <c r="F39">
        <f t="shared" ca="1" si="5"/>
        <v>10</v>
      </c>
      <c r="G39" s="1" t="str">
        <f t="shared" ca="1" si="12"/>
        <v>6 Blood Ghost Berserkers</v>
      </c>
      <c r="I39" t="str">
        <f t="shared" ca="1" si="6"/>
        <v>No</v>
      </c>
      <c r="J39">
        <f t="shared" ca="1" si="7"/>
        <v>72</v>
      </c>
      <c r="K39" s="1" t="str">
        <f t="shared" ca="1" si="13"/>
        <v>4 Wyvern</v>
      </c>
      <c r="N39">
        <f t="shared" si="9"/>
        <v>38</v>
      </c>
      <c r="O39" t="s">
        <v>30</v>
      </c>
    </row>
    <row r="40" spans="1:15">
      <c r="A40" t="str">
        <f t="shared" ca="1" si="3"/>
        <v>No</v>
      </c>
      <c r="B40">
        <f t="shared" ca="1" si="8"/>
        <v>98</v>
      </c>
      <c r="C40" s="1" t="str">
        <f t="shared" ca="1" si="11"/>
        <v>6 Hell Hounds</v>
      </c>
      <c r="E40" t="str">
        <f t="shared" ca="1" si="4"/>
        <v>No</v>
      </c>
      <c r="F40">
        <f t="shared" ca="1" si="5"/>
        <v>21</v>
      </c>
      <c r="G40" s="1" t="str">
        <f t="shared" ca="1" si="12"/>
        <v>Red Hand War Patrol</v>
      </c>
      <c r="I40" t="str">
        <f t="shared" ca="1" si="6"/>
        <v>No</v>
      </c>
      <c r="J40">
        <f t="shared" ca="1" si="7"/>
        <v>8</v>
      </c>
      <c r="K40" s="1" t="str">
        <f t="shared" ca="1" si="13"/>
        <v>7 Blood Ghost Berserkers</v>
      </c>
      <c r="N40">
        <f t="shared" si="9"/>
        <v>39</v>
      </c>
      <c r="O40" t="s">
        <v>30</v>
      </c>
    </row>
    <row r="41" spans="1:15">
      <c r="A41" t="str">
        <f t="shared" ca="1" si="3"/>
        <v>No</v>
      </c>
      <c r="B41">
        <f t="shared" ca="1" si="8"/>
        <v>100</v>
      </c>
      <c r="C41" s="1" t="str">
        <f t="shared" ca="1" si="11"/>
        <v>4 Hell Hounds</v>
      </c>
      <c r="E41" t="str">
        <f t="shared" ca="1" si="4"/>
        <v>No</v>
      </c>
      <c r="F41">
        <f t="shared" ca="1" si="5"/>
        <v>12</v>
      </c>
      <c r="G41" s="1" t="str">
        <f t="shared" ca="1" si="12"/>
        <v>7 Blood Ghost Berserkers</v>
      </c>
      <c r="I41" t="str">
        <f t="shared" ca="1" si="6"/>
        <v>No</v>
      </c>
      <c r="J41">
        <f t="shared" ca="1" si="7"/>
        <v>53</v>
      </c>
      <c r="K41" s="1" t="str">
        <f t="shared" ca="1" si="13"/>
        <v>3 Ettin</v>
      </c>
      <c r="N41">
        <f t="shared" si="9"/>
        <v>40</v>
      </c>
      <c r="O41" t="s">
        <v>30</v>
      </c>
    </row>
    <row r="42" spans="1:15">
      <c r="A42" t="str">
        <f t="shared" ca="1" si="3"/>
        <v>No</v>
      </c>
      <c r="B42">
        <f t="shared" ca="1" si="8"/>
        <v>48</v>
      </c>
      <c r="C42" s="1" t="str">
        <f t="shared" ca="1" si="11"/>
        <v>1 Behir</v>
      </c>
      <c r="E42" t="str">
        <f t="shared" ca="1" si="4"/>
        <v>Yes</v>
      </c>
      <c r="F42">
        <f t="shared" ca="1" si="5"/>
        <v>4</v>
      </c>
      <c r="G42" s="1" t="str">
        <f t="shared" ca="1" si="12"/>
        <v>5 Blackspawn Raiders</v>
      </c>
      <c r="I42" t="str">
        <f t="shared" ca="1" si="6"/>
        <v>No</v>
      </c>
      <c r="J42">
        <f t="shared" ca="1" si="7"/>
        <v>40</v>
      </c>
      <c r="K42" s="1" t="str">
        <f t="shared" ca="1" si="13"/>
        <v>1 Yrthak</v>
      </c>
      <c r="N42">
        <f t="shared" si="9"/>
        <v>41</v>
      </c>
      <c r="O42" t="str">
        <f ca="1">CONCATENATE((INT(RAND()*6)+1)," Achaierais")</f>
        <v>4 Achaierais</v>
      </c>
    </row>
    <row r="43" spans="1:15">
      <c r="A43" t="str">
        <f t="shared" ca="1" si="3"/>
        <v>No</v>
      </c>
      <c r="B43">
        <f t="shared" ca="1" si="8"/>
        <v>36</v>
      </c>
      <c r="C43" s="1" t="str">
        <f t="shared" ca="1" si="11"/>
        <v>1 Yrthak</v>
      </c>
      <c r="E43" t="str">
        <f t="shared" ca="1" si="4"/>
        <v>No</v>
      </c>
      <c r="F43">
        <f t="shared" ca="1" si="5"/>
        <v>13</v>
      </c>
      <c r="G43" s="1" t="str">
        <f t="shared" ca="1" si="12"/>
        <v>3 Blood Ghost Berserkers</v>
      </c>
      <c r="I43" t="str">
        <f t="shared" ca="1" si="6"/>
        <v>No</v>
      </c>
      <c r="J43">
        <f t="shared" ca="1" si="7"/>
        <v>3</v>
      </c>
      <c r="K43" s="1" t="str">
        <f t="shared" ca="1" si="13"/>
        <v>4 Blackspawn Raiders</v>
      </c>
      <c r="N43">
        <f t="shared" si="9"/>
        <v>42</v>
      </c>
      <c r="O43" t="str">
        <f t="shared" ref="O43:O46" ca="1" si="14">CONCATENATE((INT(RAND()*6)+1)," Achaierais")</f>
        <v>4 Achaierais</v>
      </c>
    </row>
    <row r="44" spans="1:15">
      <c r="A44" t="str">
        <f t="shared" ca="1" si="3"/>
        <v>No</v>
      </c>
      <c r="B44">
        <f t="shared" ca="1" si="8"/>
        <v>80</v>
      </c>
      <c r="C44" s="1" t="str">
        <f t="shared" ca="1" si="11"/>
        <v>1 Bearded Devil</v>
      </c>
      <c r="E44" t="str">
        <f t="shared" ca="1" si="4"/>
        <v>Yes</v>
      </c>
      <c r="F44">
        <f t="shared" ca="1" si="5"/>
        <v>53</v>
      </c>
      <c r="G44" s="1" t="str">
        <f t="shared" ca="1" si="12"/>
        <v>3 Ettin</v>
      </c>
      <c r="I44" t="str">
        <f t="shared" ca="1" si="6"/>
        <v>No</v>
      </c>
      <c r="J44">
        <f t="shared" ca="1" si="7"/>
        <v>70</v>
      </c>
      <c r="K44" s="1" t="str">
        <f t="shared" ca="1" si="13"/>
        <v>1 Troll</v>
      </c>
      <c r="N44">
        <f t="shared" si="9"/>
        <v>43</v>
      </c>
      <c r="O44" t="str">
        <f t="shared" ca="1" si="14"/>
        <v>6 Achaierais</v>
      </c>
    </row>
    <row r="45" spans="1:15">
      <c r="A45" t="str">
        <f t="shared" ca="1" si="3"/>
        <v>No</v>
      </c>
      <c r="B45">
        <f t="shared" ca="1" si="8"/>
        <v>87</v>
      </c>
      <c r="C45" s="1" t="str">
        <f t="shared" ca="1" si="11"/>
        <v>1 Chimera</v>
      </c>
      <c r="E45" t="str">
        <f t="shared" ca="1" si="4"/>
        <v>No</v>
      </c>
      <c r="F45">
        <f t="shared" ca="1" si="5"/>
        <v>25</v>
      </c>
      <c r="G45" s="1" t="str">
        <f t="shared" ca="1" si="12"/>
        <v>Red Hand War Patrol</v>
      </c>
      <c r="I45" t="str">
        <f t="shared" ca="1" si="6"/>
        <v>No</v>
      </c>
      <c r="J45">
        <f t="shared" ca="1" si="7"/>
        <v>21</v>
      </c>
      <c r="K45" s="1" t="str">
        <f t="shared" ca="1" si="13"/>
        <v>Red Hand War Patrol</v>
      </c>
      <c r="N45">
        <f t="shared" si="9"/>
        <v>44</v>
      </c>
      <c r="O45" t="str">
        <f t="shared" ca="1" si="14"/>
        <v>5 Achaierais</v>
      </c>
    </row>
    <row r="46" spans="1:15">
      <c r="A46" t="str">
        <f t="shared" ca="1" si="3"/>
        <v>Yes</v>
      </c>
      <c r="B46">
        <f t="shared" ca="1" si="8"/>
        <v>91</v>
      </c>
      <c r="C46" s="1" t="str">
        <f t="shared" ca="1" si="11"/>
        <v>6 Griffon</v>
      </c>
      <c r="E46" t="str">
        <f t="shared" ca="1" si="4"/>
        <v>Yes</v>
      </c>
      <c r="F46">
        <f t="shared" ca="1" si="5"/>
        <v>47</v>
      </c>
      <c r="G46" s="1" t="str">
        <f t="shared" ca="1" si="12"/>
        <v>1 Behir</v>
      </c>
      <c r="I46" t="str">
        <f t="shared" ca="1" si="6"/>
        <v>No</v>
      </c>
      <c r="J46">
        <f t="shared" ca="1" si="7"/>
        <v>15</v>
      </c>
      <c r="K46" s="1" t="str">
        <f t="shared" ca="1" si="13"/>
        <v>5 Blood Ghost Berserkers</v>
      </c>
      <c r="N46">
        <f t="shared" si="9"/>
        <v>45</v>
      </c>
      <c r="O46" t="str">
        <f t="shared" ca="1" si="14"/>
        <v>1 Achaierais</v>
      </c>
    </row>
    <row r="47" spans="1:15">
      <c r="A47" t="str">
        <f t="shared" ca="1" si="3"/>
        <v>No</v>
      </c>
      <c r="B47">
        <f t="shared" ca="1" si="8"/>
        <v>75</v>
      </c>
      <c r="C47" s="1" t="str">
        <f t="shared" ca="1" si="11"/>
        <v>2 Wyvern</v>
      </c>
      <c r="E47" t="str">
        <f t="shared" ca="1" si="4"/>
        <v>Yes</v>
      </c>
      <c r="F47">
        <f t="shared" ca="1" si="5"/>
        <v>86</v>
      </c>
      <c r="G47" s="1" t="str">
        <f t="shared" ca="1" si="12"/>
        <v>1 Chimera</v>
      </c>
      <c r="I47" t="str">
        <f t="shared" ca="1" si="6"/>
        <v>No</v>
      </c>
      <c r="J47">
        <f t="shared" ca="1" si="7"/>
        <v>53</v>
      </c>
      <c r="K47" s="1" t="str">
        <f t="shared" ca="1" si="13"/>
        <v>3 Ettin</v>
      </c>
      <c r="N47">
        <f t="shared" si="9"/>
        <v>46</v>
      </c>
      <c r="O47" t="s">
        <v>31</v>
      </c>
    </row>
    <row r="48" spans="1:15">
      <c r="A48" t="str">
        <f t="shared" ca="1" si="3"/>
        <v>No</v>
      </c>
      <c r="B48">
        <f t="shared" ca="1" si="8"/>
        <v>55</v>
      </c>
      <c r="C48" s="1" t="str">
        <f t="shared" ca="1" si="11"/>
        <v>4 Ettin</v>
      </c>
      <c r="E48" t="str">
        <f t="shared" ca="1" si="4"/>
        <v>No</v>
      </c>
      <c r="F48">
        <f t="shared" ca="1" si="5"/>
        <v>2</v>
      </c>
      <c r="G48" s="1" t="str">
        <f t="shared" ca="1" si="12"/>
        <v>3 Blackspawn Raiders</v>
      </c>
      <c r="I48" t="str">
        <f t="shared" ca="1" si="6"/>
        <v>No</v>
      </c>
      <c r="J48">
        <f t="shared" ca="1" si="7"/>
        <v>79</v>
      </c>
      <c r="K48" s="1" t="str">
        <f t="shared" ca="1" si="13"/>
        <v>1 Bearded Devil</v>
      </c>
      <c r="N48">
        <f t="shared" si="9"/>
        <v>47</v>
      </c>
      <c r="O48" t="s">
        <v>31</v>
      </c>
    </row>
    <row r="49" spans="1:15">
      <c r="A49" t="str">
        <f t="shared" ca="1" si="3"/>
        <v>No</v>
      </c>
      <c r="B49">
        <f t="shared" ca="1" si="8"/>
        <v>27</v>
      </c>
      <c r="C49" s="1" t="str">
        <f t="shared" ca="1" si="11"/>
        <v>Red Hand War Patrol</v>
      </c>
      <c r="E49" t="str">
        <f t="shared" ca="1" si="4"/>
        <v>No</v>
      </c>
      <c r="F49">
        <f t="shared" ca="1" si="5"/>
        <v>53</v>
      </c>
      <c r="G49" s="1" t="str">
        <f t="shared" ca="1" si="12"/>
        <v>3 Ettin</v>
      </c>
      <c r="I49" t="str">
        <f t="shared" ca="1" si="6"/>
        <v>No</v>
      </c>
      <c r="J49">
        <f t="shared" ca="1" si="7"/>
        <v>79</v>
      </c>
      <c r="K49" s="1" t="str">
        <f t="shared" ca="1" si="13"/>
        <v>1 Bearded Devil</v>
      </c>
      <c r="N49">
        <f t="shared" si="9"/>
        <v>48</v>
      </c>
      <c r="O49" t="s">
        <v>31</v>
      </c>
    </row>
    <row r="50" spans="1:15">
      <c r="A50" t="str">
        <f t="shared" ca="1" si="3"/>
        <v>Yes</v>
      </c>
      <c r="B50">
        <f t="shared" ca="1" si="8"/>
        <v>77</v>
      </c>
      <c r="C50" s="1" t="str">
        <f t="shared" ca="1" si="11"/>
        <v>4 Bearded Devil</v>
      </c>
      <c r="E50" t="str">
        <f t="shared" ca="1" si="4"/>
        <v>No</v>
      </c>
      <c r="F50">
        <f t="shared" ca="1" si="5"/>
        <v>55</v>
      </c>
      <c r="G50" s="1" t="str">
        <f t="shared" ca="1" si="12"/>
        <v>4 Ettin</v>
      </c>
      <c r="I50" t="str">
        <f t="shared" ca="1" si="6"/>
        <v>No</v>
      </c>
      <c r="J50">
        <f t="shared" ca="1" si="7"/>
        <v>93</v>
      </c>
      <c r="K50" s="1" t="str">
        <f t="shared" ca="1" si="13"/>
        <v>4 Griffon</v>
      </c>
      <c r="N50">
        <f t="shared" si="9"/>
        <v>49</v>
      </c>
      <c r="O50" t="s">
        <v>31</v>
      </c>
    </row>
    <row r="51" spans="1:15">
      <c r="A51" t="str">
        <f t="shared" ca="1" si="3"/>
        <v>Yes</v>
      </c>
      <c r="B51">
        <f t="shared" ca="1" si="8"/>
        <v>55</v>
      </c>
      <c r="C51" s="1" t="str">
        <f t="shared" ca="1" si="11"/>
        <v>4 Ettin</v>
      </c>
      <c r="E51" t="str">
        <f t="shared" ca="1" si="4"/>
        <v>No</v>
      </c>
      <c r="F51">
        <f t="shared" ca="1" si="5"/>
        <v>68</v>
      </c>
      <c r="G51" s="1" t="str">
        <f t="shared" ca="1" si="12"/>
        <v>5 Troll</v>
      </c>
      <c r="I51" t="str">
        <f t="shared" ca="1" si="6"/>
        <v>No</v>
      </c>
      <c r="J51">
        <f t="shared" ca="1" si="7"/>
        <v>1</v>
      </c>
      <c r="K51" s="1" t="str">
        <f t="shared" ca="1" si="13"/>
        <v>4 Blackspawn Raiders</v>
      </c>
      <c r="N51">
        <f t="shared" si="9"/>
        <v>50</v>
      </c>
      <c r="O51" t="s">
        <v>31</v>
      </c>
    </row>
    <row r="52" spans="1:15">
      <c r="N52">
        <f t="shared" si="9"/>
        <v>51</v>
      </c>
      <c r="O52" t="str">
        <f ca="1">CONCATENATE(INT(RAND()*4)+1," Ettin")</f>
        <v>1 Ettin</v>
      </c>
    </row>
    <row r="53" spans="1:15">
      <c r="N53">
        <f t="shared" si="9"/>
        <v>52</v>
      </c>
      <c r="O53" t="str">
        <f t="shared" ref="O53:O61" ca="1" si="15">CONCATENATE(INT(RAND()*4)+1," Ettin")</f>
        <v>1 Ettin</v>
      </c>
    </row>
    <row r="54" spans="1:15">
      <c r="N54">
        <f t="shared" si="9"/>
        <v>53</v>
      </c>
      <c r="O54" t="str">
        <f t="shared" ca="1" si="15"/>
        <v>3 Ettin</v>
      </c>
    </row>
    <row r="55" spans="1:15">
      <c r="N55">
        <f t="shared" si="9"/>
        <v>54</v>
      </c>
      <c r="O55" t="str">
        <f t="shared" ca="1" si="15"/>
        <v>4 Ettin</v>
      </c>
    </row>
    <row r="56" spans="1:15">
      <c r="N56">
        <f t="shared" si="9"/>
        <v>55</v>
      </c>
      <c r="O56" t="str">
        <f t="shared" ca="1" si="15"/>
        <v>4 Ettin</v>
      </c>
    </row>
    <row r="57" spans="1:15">
      <c r="N57">
        <f t="shared" si="9"/>
        <v>56</v>
      </c>
      <c r="O57" t="str">
        <f t="shared" ca="1" si="15"/>
        <v>3 Ettin</v>
      </c>
    </row>
    <row r="58" spans="1:15">
      <c r="N58">
        <f t="shared" si="9"/>
        <v>57</v>
      </c>
      <c r="O58" t="str">
        <f t="shared" ca="1" si="15"/>
        <v>2 Ettin</v>
      </c>
    </row>
    <row r="59" spans="1:15">
      <c r="N59">
        <f t="shared" si="9"/>
        <v>58</v>
      </c>
      <c r="O59" t="str">
        <f t="shared" ca="1" si="15"/>
        <v>4 Ettin</v>
      </c>
    </row>
    <row r="60" spans="1:15">
      <c r="N60">
        <f t="shared" si="9"/>
        <v>59</v>
      </c>
      <c r="O60" t="str">
        <f t="shared" ca="1" si="15"/>
        <v>1 Ettin</v>
      </c>
    </row>
    <row r="61" spans="1:15">
      <c r="N61">
        <f t="shared" si="9"/>
        <v>60</v>
      </c>
      <c r="O61" t="str">
        <f t="shared" ca="1" si="15"/>
        <v>4 Ettin</v>
      </c>
    </row>
    <row r="62" spans="1:15">
      <c r="N62">
        <f t="shared" si="9"/>
        <v>61</v>
      </c>
      <c r="O62" t="str">
        <f ca="1">CONCATENATE(INT(RAND()*6)+1," Manticore")</f>
        <v>6 Manticore</v>
      </c>
    </row>
    <row r="63" spans="1:15">
      <c r="N63">
        <f t="shared" si="9"/>
        <v>62</v>
      </c>
      <c r="O63" t="str">
        <f t="shared" ref="O63:O66" ca="1" si="16">CONCATENATE(INT(RAND()*6)+1," Manticore")</f>
        <v>5 Manticore</v>
      </c>
    </row>
    <row r="64" spans="1:15">
      <c r="N64">
        <f t="shared" si="9"/>
        <v>63</v>
      </c>
      <c r="O64" t="str">
        <f t="shared" ca="1" si="16"/>
        <v>6 Manticore</v>
      </c>
    </row>
    <row r="65" spans="14:15">
      <c r="N65">
        <f t="shared" si="9"/>
        <v>64</v>
      </c>
      <c r="O65" t="str">
        <f t="shared" ca="1" si="16"/>
        <v>3 Manticore</v>
      </c>
    </row>
    <row r="66" spans="14:15">
      <c r="N66">
        <f t="shared" si="9"/>
        <v>65</v>
      </c>
      <c r="O66" t="str">
        <f t="shared" ca="1" si="16"/>
        <v>4 Manticore</v>
      </c>
    </row>
    <row r="67" spans="14:15">
      <c r="N67">
        <f t="shared" si="9"/>
        <v>66</v>
      </c>
      <c r="O67" t="str">
        <f ca="1">CONCATENATE(INT(RAND()*6)+1," Troll")</f>
        <v>4 Troll</v>
      </c>
    </row>
    <row r="68" spans="14:15">
      <c r="N68">
        <f t="shared" ref="N68:N101" si="17">N67+1</f>
        <v>67</v>
      </c>
      <c r="O68" t="str">
        <f t="shared" ref="O68:O71" ca="1" si="18">CONCATENATE(INT(RAND()*6)+1," Troll")</f>
        <v>2 Troll</v>
      </c>
    </row>
    <row r="69" spans="14:15">
      <c r="N69">
        <f t="shared" si="17"/>
        <v>68</v>
      </c>
      <c r="O69" t="str">
        <f t="shared" ca="1" si="18"/>
        <v>5 Troll</v>
      </c>
    </row>
    <row r="70" spans="14:15">
      <c r="N70">
        <f t="shared" si="17"/>
        <v>69</v>
      </c>
      <c r="O70" t="str">
        <f t="shared" ca="1" si="18"/>
        <v>1 Troll</v>
      </c>
    </row>
    <row r="71" spans="14:15">
      <c r="N71">
        <f t="shared" si="17"/>
        <v>70</v>
      </c>
      <c r="O71" t="str">
        <f t="shared" ca="1" si="18"/>
        <v>1 Troll</v>
      </c>
    </row>
    <row r="72" spans="14:15">
      <c r="N72">
        <f t="shared" si="17"/>
        <v>71</v>
      </c>
      <c r="O72" t="str">
        <f ca="1">CONCATENATE(INT(RAND()*4)+1," Wyvern")</f>
        <v>1 Wyvern</v>
      </c>
    </row>
    <row r="73" spans="14:15">
      <c r="N73">
        <f t="shared" si="17"/>
        <v>72</v>
      </c>
      <c r="O73" t="str">
        <f t="shared" ref="O73:O76" ca="1" si="19">CONCATENATE(INT(RAND()*4)+1," Wyvern")</f>
        <v>4 Wyvern</v>
      </c>
    </row>
    <row r="74" spans="14:15">
      <c r="N74">
        <f t="shared" si="17"/>
        <v>73</v>
      </c>
      <c r="O74" t="str">
        <f t="shared" ca="1" si="19"/>
        <v>3 Wyvern</v>
      </c>
    </row>
    <row r="75" spans="14:15">
      <c r="N75">
        <f t="shared" si="17"/>
        <v>74</v>
      </c>
      <c r="O75" t="str">
        <f t="shared" ca="1" si="19"/>
        <v>4 Wyvern</v>
      </c>
    </row>
    <row r="76" spans="14:15">
      <c r="N76">
        <f t="shared" si="17"/>
        <v>75</v>
      </c>
      <c r="O76" t="str">
        <f t="shared" ca="1" si="19"/>
        <v>2 Wyvern</v>
      </c>
    </row>
    <row r="77" spans="14:15">
      <c r="N77">
        <f t="shared" si="17"/>
        <v>76</v>
      </c>
      <c r="O77" t="str">
        <f ca="1">CONCATENATE((INT(RAND()*4)+1)," Bearded Devil")</f>
        <v>3 Bearded Devil</v>
      </c>
    </row>
    <row r="78" spans="14:15">
      <c r="N78">
        <f t="shared" si="17"/>
        <v>77</v>
      </c>
      <c r="O78" t="str">
        <f t="shared" ref="O78:O81" ca="1" si="20">CONCATENATE((INT(RAND()*4)+1)," Bearded Devil")</f>
        <v>4 Bearded Devil</v>
      </c>
    </row>
    <row r="79" spans="14:15">
      <c r="N79">
        <f t="shared" si="17"/>
        <v>78</v>
      </c>
      <c r="O79" t="str">
        <f t="shared" ca="1" si="20"/>
        <v>2 Bearded Devil</v>
      </c>
    </row>
    <row r="80" spans="14:15">
      <c r="N80">
        <f t="shared" si="17"/>
        <v>79</v>
      </c>
      <c r="O80" t="str">
        <f t="shared" ca="1" si="20"/>
        <v>1 Bearded Devil</v>
      </c>
    </row>
    <row r="81" spans="14:15">
      <c r="N81">
        <f t="shared" si="17"/>
        <v>80</v>
      </c>
      <c r="O81" t="str">
        <f t="shared" ca="1" si="20"/>
        <v>1 Bearded Devil</v>
      </c>
    </row>
    <row r="82" spans="14:15">
      <c r="N82">
        <f t="shared" si="17"/>
        <v>81</v>
      </c>
      <c r="O82" t="s">
        <v>25</v>
      </c>
    </row>
    <row r="83" spans="14:15">
      <c r="N83">
        <f t="shared" si="17"/>
        <v>82</v>
      </c>
      <c r="O83" t="s">
        <v>25</v>
      </c>
    </row>
    <row r="84" spans="14:15">
      <c r="N84">
        <f t="shared" si="17"/>
        <v>83</v>
      </c>
      <c r="O84" t="s">
        <v>25</v>
      </c>
    </row>
    <row r="85" spans="14:15">
      <c r="N85">
        <f t="shared" si="17"/>
        <v>84</v>
      </c>
      <c r="O85" t="s">
        <v>25</v>
      </c>
    </row>
    <row r="86" spans="14:15">
      <c r="N86">
        <f t="shared" si="17"/>
        <v>85</v>
      </c>
      <c r="O86" t="s">
        <v>25</v>
      </c>
    </row>
    <row r="87" spans="14:15">
      <c r="N87">
        <f t="shared" si="17"/>
        <v>86</v>
      </c>
      <c r="O87" t="s">
        <v>26</v>
      </c>
    </row>
    <row r="88" spans="14:15">
      <c r="N88">
        <f t="shared" si="17"/>
        <v>87</v>
      </c>
      <c r="O88" t="s">
        <v>26</v>
      </c>
    </row>
    <row r="89" spans="14:15">
      <c r="N89">
        <f t="shared" si="17"/>
        <v>88</v>
      </c>
      <c r="O89" t="s">
        <v>26</v>
      </c>
    </row>
    <row r="90" spans="14:15">
      <c r="N90">
        <f t="shared" si="17"/>
        <v>89</v>
      </c>
      <c r="O90" t="s">
        <v>26</v>
      </c>
    </row>
    <row r="91" spans="14:15">
      <c r="N91">
        <f t="shared" si="17"/>
        <v>90</v>
      </c>
      <c r="O91" t="s">
        <v>26</v>
      </c>
    </row>
    <row r="92" spans="14:15">
      <c r="N92">
        <f t="shared" si="17"/>
        <v>91</v>
      </c>
      <c r="O92" t="str">
        <f ca="1">CONCATENATE((INT(RAND()*6)+1)," Griffon")</f>
        <v>6 Griffon</v>
      </c>
    </row>
    <row r="93" spans="14:15">
      <c r="N93">
        <f t="shared" si="17"/>
        <v>92</v>
      </c>
      <c r="O93" t="str">
        <f t="shared" ref="O93:O96" ca="1" si="21">CONCATENATE((INT(RAND()*6)+1)," Griffon")</f>
        <v>6 Griffon</v>
      </c>
    </row>
    <row r="94" spans="14:15">
      <c r="N94">
        <f t="shared" si="17"/>
        <v>93</v>
      </c>
      <c r="O94" t="str">
        <f t="shared" ca="1" si="21"/>
        <v>4 Griffon</v>
      </c>
    </row>
    <row r="95" spans="14:15">
      <c r="N95">
        <f t="shared" si="17"/>
        <v>94</v>
      </c>
      <c r="O95" t="str">
        <f t="shared" ca="1" si="21"/>
        <v>2 Griffon</v>
      </c>
    </row>
    <row r="96" spans="14:15">
      <c r="N96">
        <f t="shared" si="17"/>
        <v>95</v>
      </c>
      <c r="O96" t="str">
        <f t="shared" ca="1" si="21"/>
        <v>2 Griffon</v>
      </c>
    </row>
    <row r="97" spans="14:15">
      <c r="N97">
        <f t="shared" si="17"/>
        <v>96</v>
      </c>
      <c r="O97" t="str">
        <f ca="1">CONCATENATE((INT(RAND()*4)+1)+(INT(RAND()*4)+1)," Hell Hounds")</f>
        <v>7 Hell Hounds</v>
      </c>
    </row>
    <row r="98" spans="14:15">
      <c r="N98">
        <f t="shared" si="17"/>
        <v>97</v>
      </c>
      <c r="O98" t="str">
        <f t="shared" ref="O98:O101" ca="1" si="22">CONCATENATE((INT(RAND()*4)+1)+(INT(RAND()*4)+1)," Hell Hounds")</f>
        <v>4 Hell Hounds</v>
      </c>
    </row>
    <row r="99" spans="14:15">
      <c r="N99">
        <f t="shared" si="17"/>
        <v>98</v>
      </c>
      <c r="O99" t="str">
        <f t="shared" ca="1" si="22"/>
        <v>6 Hell Hounds</v>
      </c>
    </row>
    <row r="100" spans="14:15">
      <c r="N100">
        <f t="shared" si="17"/>
        <v>99</v>
      </c>
      <c r="O100" t="str">
        <f t="shared" ca="1" si="22"/>
        <v>5 Hell Hounds</v>
      </c>
    </row>
    <row r="101" spans="14:15">
      <c r="N101">
        <f t="shared" si="17"/>
        <v>100</v>
      </c>
      <c r="O101" t="str">
        <f t="shared" ca="1" si="22"/>
        <v>4 Hell Hounds</v>
      </c>
    </row>
  </sheetData>
  <sheetCalcPr fullCalcOnLoad="1"/>
  <phoneticPr fontId="3" type="noConversion"/>
  <pageMargins left="0.25" right="0.25" top="0.25" bottom="0.25" header="0.25" footer="0.25"/>
  <pageSetup scale="61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31"/>
  <sheetViews>
    <sheetView topLeftCell="B1" workbookViewId="0">
      <selection sqref="A1:E31"/>
    </sheetView>
  </sheetViews>
  <sheetFormatPr baseColWidth="10" defaultRowHeight="15"/>
  <cols>
    <col min="1" max="1" width="26" bestFit="1" customWidth="1"/>
    <col min="2" max="2" width="12.5" bestFit="1" customWidth="1"/>
    <col min="3" max="3" width="11.83203125" bestFit="1" customWidth="1"/>
    <col min="5" max="5" width="19" bestFit="1" customWidth="1"/>
  </cols>
  <sheetData>
    <row r="1" spans="1:5">
      <c r="A1" t="s">
        <v>36</v>
      </c>
      <c r="B1" t="s">
        <v>33</v>
      </c>
      <c r="C1" t="s">
        <v>34</v>
      </c>
      <c r="E1" t="s">
        <v>35</v>
      </c>
    </row>
    <row r="2" spans="1:5">
      <c r="A2" t="str">
        <f ca="1">IF(INT(RAND()*100)+1&lt;=80,"No","Yes")</f>
        <v>No</v>
      </c>
      <c r="B2" t="str">
        <f ca="1">IF(INT(RAND()*100)+1&lt;=80,"No","Yes")</f>
        <v>No</v>
      </c>
      <c r="C2" t="str">
        <f ca="1">CONCATENATE((INT(RAND()*4)+1)+1," Round(s)")</f>
        <v>4 Round(s)</v>
      </c>
      <c r="E2">
        <v>1</v>
      </c>
    </row>
    <row r="3" spans="1:5">
      <c r="A3" t="str">
        <f t="shared" ref="A3:B31" ca="1" si="0">IF(INT(RAND()*100)+1&lt;=80,"No","Yes")</f>
        <v>No</v>
      </c>
      <c r="B3" t="str">
        <f t="shared" ca="1" si="0"/>
        <v>Yes</v>
      </c>
      <c r="C3" t="str">
        <f t="shared" ref="C3:C31" ca="1" si="1">CONCATENATE((INT(RAND()*4)+1)+1," Round(s)")</f>
        <v>2 Round(s)</v>
      </c>
      <c r="E3">
        <f>E2+1</f>
        <v>2</v>
      </c>
    </row>
    <row r="4" spans="1:5">
      <c r="A4" t="str">
        <f t="shared" ca="1" si="0"/>
        <v>Yes</v>
      </c>
      <c r="B4" t="str">
        <f t="shared" ca="1" si="0"/>
        <v>No</v>
      </c>
      <c r="C4" t="str">
        <f t="shared" ca="1" si="1"/>
        <v>2 Round(s)</v>
      </c>
      <c r="E4">
        <f t="shared" ref="E4:E31" si="2">E3+1</f>
        <v>3</v>
      </c>
    </row>
    <row r="5" spans="1:5">
      <c r="A5" t="str">
        <f t="shared" ca="1" si="0"/>
        <v>No</v>
      </c>
      <c r="B5" t="str">
        <f t="shared" ca="1" si="0"/>
        <v>No</v>
      </c>
      <c r="C5" t="str">
        <f t="shared" ca="1" si="1"/>
        <v>5 Round(s)</v>
      </c>
      <c r="E5">
        <f t="shared" si="2"/>
        <v>4</v>
      </c>
    </row>
    <row r="6" spans="1:5">
      <c r="A6" t="str">
        <f t="shared" ca="1" si="0"/>
        <v>No</v>
      </c>
      <c r="B6" t="str">
        <f t="shared" ca="1" si="0"/>
        <v>No</v>
      </c>
      <c r="C6" t="str">
        <f t="shared" ca="1" si="1"/>
        <v>4 Round(s)</v>
      </c>
      <c r="E6">
        <f t="shared" si="2"/>
        <v>5</v>
      </c>
    </row>
    <row r="7" spans="1:5">
      <c r="A7" t="str">
        <f t="shared" ca="1" si="0"/>
        <v>No</v>
      </c>
      <c r="B7" t="str">
        <f t="shared" ca="1" si="0"/>
        <v>No</v>
      </c>
      <c r="C7" t="str">
        <f t="shared" ca="1" si="1"/>
        <v>4 Round(s)</v>
      </c>
      <c r="E7">
        <f t="shared" si="2"/>
        <v>6</v>
      </c>
    </row>
    <row r="8" spans="1:5">
      <c r="A8" t="str">
        <f t="shared" ca="1" si="0"/>
        <v>No</v>
      </c>
      <c r="B8" t="str">
        <f t="shared" ca="1" si="0"/>
        <v>Yes</v>
      </c>
      <c r="C8" t="str">
        <f t="shared" ca="1" si="1"/>
        <v>5 Round(s)</v>
      </c>
      <c r="E8">
        <f t="shared" si="2"/>
        <v>7</v>
      </c>
    </row>
    <row r="9" spans="1:5">
      <c r="A9" t="str">
        <f t="shared" ca="1" si="0"/>
        <v>No</v>
      </c>
      <c r="B9" t="str">
        <f t="shared" ca="1" si="0"/>
        <v>Yes</v>
      </c>
      <c r="C9" t="str">
        <f t="shared" ca="1" si="1"/>
        <v>4 Round(s)</v>
      </c>
      <c r="E9">
        <f t="shared" si="2"/>
        <v>8</v>
      </c>
    </row>
    <row r="10" spans="1:5">
      <c r="A10" t="str">
        <f t="shared" ca="1" si="0"/>
        <v>No</v>
      </c>
      <c r="B10" t="str">
        <f t="shared" ca="1" si="0"/>
        <v>No</v>
      </c>
      <c r="C10" t="str">
        <f t="shared" ca="1" si="1"/>
        <v>5 Round(s)</v>
      </c>
      <c r="E10">
        <f t="shared" si="2"/>
        <v>9</v>
      </c>
    </row>
    <row r="11" spans="1:5">
      <c r="A11" t="str">
        <f t="shared" ca="1" si="0"/>
        <v>Yes</v>
      </c>
      <c r="B11" t="str">
        <f t="shared" ca="1" si="0"/>
        <v>No</v>
      </c>
      <c r="C11" t="str">
        <f t="shared" ca="1" si="1"/>
        <v>2 Round(s)</v>
      </c>
      <c r="E11">
        <f t="shared" si="2"/>
        <v>10</v>
      </c>
    </row>
    <row r="12" spans="1:5">
      <c r="A12" t="str">
        <f t="shared" ca="1" si="0"/>
        <v>No</v>
      </c>
      <c r="B12" t="str">
        <f t="shared" ca="1" si="0"/>
        <v>No</v>
      </c>
      <c r="C12" t="str">
        <f t="shared" ca="1" si="1"/>
        <v>2 Round(s)</v>
      </c>
      <c r="E12">
        <f t="shared" si="2"/>
        <v>11</v>
      </c>
    </row>
    <row r="13" spans="1:5">
      <c r="A13" t="str">
        <f t="shared" ca="1" si="0"/>
        <v>No</v>
      </c>
      <c r="B13" t="str">
        <f t="shared" ca="1" si="0"/>
        <v>No</v>
      </c>
      <c r="C13" t="str">
        <f t="shared" ca="1" si="1"/>
        <v>3 Round(s)</v>
      </c>
      <c r="E13">
        <f t="shared" si="2"/>
        <v>12</v>
      </c>
    </row>
    <row r="14" spans="1:5">
      <c r="A14" t="str">
        <f t="shared" ca="1" si="0"/>
        <v>No</v>
      </c>
      <c r="B14" t="str">
        <f t="shared" ca="1" si="0"/>
        <v>No</v>
      </c>
      <c r="C14" t="str">
        <f t="shared" ca="1" si="1"/>
        <v>3 Round(s)</v>
      </c>
      <c r="E14">
        <f t="shared" si="2"/>
        <v>13</v>
      </c>
    </row>
    <row r="15" spans="1:5">
      <c r="A15" t="str">
        <f t="shared" ca="1" si="0"/>
        <v>No</v>
      </c>
      <c r="B15" t="str">
        <f t="shared" ca="1" si="0"/>
        <v>Yes</v>
      </c>
      <c r="C15" t="str">
        <f t="shared" ca="1" si="1"/>
        <v>2 Round(s)</v>
      </c>
      <c r="E15">
        <f t="shared" si="2"/>
        <v>14</v>
      </c>
    </row>
    <row r="16" spans="1:5">
      <c r="A16" t="str">
        <f t="shared" ca="1" si="0"/>
        <v>Yes</v>
      </c>
      <c r="B16" t="str">
        <f t="shared" ca="1" si="0"/>
        <v>No</v>
      </c>
      <c r="C16" t="str">
        <f t="shared" ca="1" si="1"/>
        <v>5 Round(s)</v>
      </c>
      <c r="E16">
        <f t="shared" si="2"/>
        <v>15</v>
      </c>
    </row>
    <row r="17" spans="1:5">
      <c r="A17" t="str">
        <f t="shared" ca="1" si="0"/>
        <v>No</v>
      </c>
      <c r="B17" t="str">
        <f t="shared" ca="1" si="0"/>
        <v>No</v>
      </c>
      <c r="C17" t="str">
        <f t="shared" ca="1" si="1"/>
        <v>2 Round(s)</v>
      </c>
      <c r="E17">
        <f t="shared" si="2"/>
        <v>16</v>
      </c>
    </row>
    <row r="18" spans="1:5">
      <c r="A18" t="str">
        <f t="shared" ca="1" si="0"/>
        <v>No</v>
      </c>
      <c r="B18" t="str">
        <f t="shared" ca="1" si="0"/>
        <v>Yes</v>
      </c>
      <c r="C18" t="str">
        <f t="shared" ca="1" si="1"/>
        <v>2 Round(s)</v>
      </c>
      <c r="E18">
        <f t="shared" si="2"/>
        <v>17</v>
      </c>
    </row>
    <row r="19" spans="1:5">
      <c r="A19" t="str">
        <f t="shared" ca="1" si="0"/>
        <v>Yes</v>
      </c>
      <c r="B19" t="str">
        <f t="shared" ca="1" si="0"/>
        <v>No</v>
      </c>
      <c r="C19" t="str">
        <f t="shared" ca="1" si="1"/>
        <v>4 Round(s)</v>
      </c>
      <c r="E19">
        <f t="shared" si="2"/>
        <v>18</v>
      </c>
    </row>
    <row r="20" spans="1:5">
      <c r="A20" t="str">
        <f t="shared" ca="1" si="0"/>
        <v>Yes</v>
      </c>
      <c r="B20" t="str">
        <f t="shared" ca="1" si="0"/>
        <v>No</v>
      </c>
      <c r="C20" t="str">
        <f t="shared" ca="1" si="1"/>
        <v>3 Round(s)</v>
      </c>
      <c r="E20">
        <f t="shared" si="2"/>
        <v>19</v>
      </c>
    </row>
    <row r="21" spans="1:5">
      <c r="A21" t="str">
        <f t="shared" ca="1" si="0"/>
        <v>No</v>
      </c>
      <c r="B21" t="str">
        <f t="shared" ca="1" si="0"/>
        <v>No</v>
      </c>
      <c r="C21" t="str">
        <f t="shared" ca="1" si="1"/>
        <v>5 Round(s)</v>
      </c>
      <c r="E21">
        <f t="shared" si="2"/>
        <v>20</v>
      </c>
    </row>
    <row r="22" spans="1:5">
      <c r="A22" t="str">
        <f t="shared" ca="1" si="0"/>
        <v>No</v>
      </c>
      <c r="B22" t="str">
        <f t="shared" ca="1" si="0"/>
        <v>Yes</v>
      </c>
      <c r="C22" t="str">
        <f t="shared" ca="1" si="1"/>
        <v>3 Round(s)</v>
      </c>
      <c r="E22">
        <f t="shared" si="2"/>
        <v>21</v>
      </c>
    </row>
    <row r="23" spans="1:5">
      <c r="A23" t="str">
        <f t="shared" ca="1" si="0"/>
        <v>No</v>
      </c>
      <c r="B23" t="str">
        <f t="shared" ca="1" si="0"/>
        <v>Yes</v>
      </c>
      <c r="C23" t="str">
        <f t="shared" ca="1" si="1"/>
        <v>2 Round(s)</v>
      </c>
      <c r="E23">
        <f t="shared" si="2"/>
        <v>22</v>
      </c>
    </row>
    <row r="24" spans="1:5">
      <c r="A24" t="str">
        <f t="shared" ca="1" si="0"/>
        <v>No</v>
      </c>
      <c r="B24" t="str">
        <f t="shared" ca="1" si="0"/>
        <v>No</v>
      </c>
      <c r="C24" t="str">
        <f t="shared" ca="1" si="1"/>
        <v>5 Round(s)</v>
      </c>
      <c r="E24">
        <f t="shared" si="2"/>
        <v>23</v>
      </c>
    </row>
    <row r="25" spans="1:5">
      <c r="A25" t="str">
        <f t="shared" ca="1" si="0"/>
        <v>No</v>
      </c>
      <c r="B25" t="str">
        <f t="shared" ca="1" si="0"/>
        <v>No</v>
      </c>
      <c r="C25" t="str">
        <f t="shared" ca="1" si="1"/>
        <v>3 Round(s)</v>
      </c>
      <c r="E25">
        <f t="shared" si="2"/>
        <v>24</v>
      </c>
    </row>
    <row r="26" spans="1:5">
      <c r="A26" t="str">
        <f t="shared" ca="1" si="0"/>
        <v>No</v>
      </c>
      <c r="B26" t="str">
        <f t="shared" ca="1" si="0"/>
        <v>No</v>
      </c>
      <c r="C26" t="str">
        <f t="shared" ca="1" si="1"/>
        <v>3 Round(s)</v>
      </c>
      <c r="E26">
        <f t="shared" si="2"/>
        <v>25</v>
      </c>
    </row>
    <row r="27" spans="1:5">
      <c r="A27" t="str">
        <f t="shared" ca="1" si="0"/>
        <v>No</v>
      </c>
      <c r="B27" t="str">
        <f t="shared" ca="1" si="0"/>
        <v>No</v>
      </c>
      <c r="C27" t="str">
        <f t="shared" ca="1" si="1"/>
        <v>4 Round(s)</v>
      </c>
      <c r="E27">
        <f t="shared" si="2"/>
        <v>26</v>
      </c>
    </row>
    <row r="28" spans="1:5">
      <c r="A28" t="str">
        <f t="shared" ca="1" si="0"/>
        <v>Yes</v>
      </c>
      <c r="B28" t="str">
        <f t="shared" ca="1" si="0"/>
        <v>No</v>
      </c>
      <c r="C28" t="str">
        <f t="shared" ca="1" si="1"/>
        <v>4 Round(s)</v>
      </c>
      <c r="E28">
        <f t="shared" si="2"/>
        <v>27</v>
      </c>
    </row>
    <row r="29" spans="1:5">
      <c r="A29" t="str">
        <f t="shared" ca="1" si="0"/>
        <v>No</v>
      </c>
      <c r="B29" t="str">
        <f t="shared" ca="1" si="0"/>
        <v>No</v>
      </c>
      <c r="C29" t="str">
        <f t="shared" ca="1" si="1"/>
        <v>4 Round(s)</v>
      </c>
      <c r="E29">
        <f t="shared" si="2"/>
        <v>28</v>
      </c>
    </row>
    <row r="30" spans="1:5">
      <c r="A30" t="str">
        <f t="shared" ca="1" si="0"/>
        <v>No</v>
      </c>
      <c r="B30" t="str">
        <f t="shared" ca="1" si="0"/>
        <v>Yes</v>
      </c>
      <c r="C30" t="str">
        <f t="shared" ca="1" si="1"/>
        <v>4 Round(s)</v>
      </c>
      <c r="E30">
        <f t="shared" si="2"/>
        <v>29</v>
      </c>
    </row>
    <row r="31" spans="1:5">
      <c r="A31" t="str">
        <f t="shared" ca="1" si="0"/>
        <v>Yes</v>
      </c>
      <c r="B31" t="str">
        <f t="shared" ca="1" si="0"/>
        <v>No</v>
      </c>
      <c r="C31" t="str">
        <f t="shared" ca="1" si="1"/>
        <v>2 Round(s)</v>
      </c>
      <c r="E31">
        <f t="shared" si="2"/>
        <v>30</v>
      </c>
    </row>
  </sheetData>
  <sheetCalcPr fullCalcOnLoad="1"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Witchwood Random Encounters</vt:lpstr>
      <vt:lpstr>Blackfens Random Encounters</vt:lpstr>
      <vt:lpstr>Thronwaste Random Encounters</vt:lpstr>
      <vt:lpstr>Wyrmsmoke Random Encounter</vt:lpstr>
      <vt:lpstr>Fane Security</vt:lpstr>
    </vt:vector>
  </TitlesOfParts>
  <Company>Lawrence Livermore National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cp:lastPrinted>2013-11-07T01:52:53Z</cp:lastPrinted>
  <dcterms:created xsi:type="dcterms:W3CDTF">2013-09-09T19:49:08Z</dcterms:created>
  <dcterms:modified xsi:type="dcterms:W3CDTF">2013-11-07T01:53:07Z</dcterms:modified>
</cp:coreProperties>
</file>