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they1/Desktop/RPG/Pathfinder/Adventure Path/20 Ironfang Invasion/"/>
    </mc:Choice>
  </mc:AlternateContent>
  <xr:revisionPtr revIDLastSave="0" documentId="13_ncr:1_{E408640C-A6DC-6E4E-95E6-25CEA283A898}" xr6:coauthVersionLast="45" xr6:coauthVersionMax="45" xr10:uidLastSave="{00000000-0000-0000-0000-000000000000}"/>
  <bookViews>
    <workbookView xWindow="0" yWindow="460" windowWidth="38400" windowHeight="21140" tabRatio="616" activeTab="5" xr2:uid="{00000000-000D-0000-FFFF-FFFF00000000}"/>
  </bookViews>
  <sheets>
    <sheet name="Trail of the Hunted" sheetId="1" r:id="rId1"/>
    <sheet name="Trail Phaendar" sheetId="5" r:id="rId2"/>
    <sheet name="Fangs of War" sheetId="3" r:id="rId3"/>
    <sheet name="Assault on Longshadow" sheetId="4" r:id="rId4"/>
    <sheet name="Aloi Valley" sheetId="6" r:id="rId5"/>
    <sheet name="Darklands" sheetId="7" r:id="rId6"/>
    <sheet name="Fangwood" sheetId="8" r:id="rId7"/>
  </sheets>
  <definedNames>
    <definedName name="AloiEncounter">'Aloi Valley'!$M$1:$N$101</definedName>
    <definedName name="AssaultEncounters">'Assault on Longshadow'!$E$1:$F$101</definedName>
    <definedName name="BlackfensEncounters" localSheetId="3">'Assault on Longshadow'!$E$1:$F$101</definedName>
    <definedName name="BlackfensEncounters">'Fangs of War'!$I$1:$J$101</definedName>
    <definedName name="ChernasardoEncounters">'Fangs of War'!$I$1:$J$101</definedName>
    <definedName name="CityEnconuters">'Trail of the Hunted'!$O$1:$P$9</definedName>
    <definedName name="CityEncounters">'Trail of the Hunted'!$O$1:$P$9</definedName>
    <definedName name="DarklandsEncounters">Darklands!$I$1:$J$101</definedName>
    <definedName name="FangwoodEncounters">Fangwood!$E$1:$F$101</definedName>
    <definedName name="PhaendarEncounter">'Trail Phaendar'!$AG$1:$AH$101</definedName>
    <definedName name="_xlnm.Print_Area" localSheetId="3">'Assault on Longshadow'!$A$1:$D$51</definedName>
    <definedName name="_xlnm.Print_Area" localSheetId="2">'Fangs of War'!$A$1:$G$51</definedName>
    <definedName name="_xlnm.Print_Area" localSheetId="0">'Trail of the Hunted'!$A$1:$J$51</definedName>
    <definedName name="_xlnm.Print_Area" localSheetId="1">'Trail Phaendar'!$A$1:$AE$51</definedName>
    <definedName name="ThornwasteEncounters">'Assault on Longshadow'!$E$1:$F$101</definedName>
    <definedName name="WithcwoodEncounters" localSheetId="3">'Assault on Longshadow'!$E$1:$F$101</definedName>
    <definedName name="WithcwoodEncounters" localSheetId="2">'Fangs of War'!$I$1:$J$101</definedName>
    <definedName name="WithcwoodEncounters">'Trail of the Hunted'!$L$1:$M$101</definedName>
    <definedName name="WyrmsmokeEncounters">#REF!</definedName>
  </definedNames>
  <calcPr calcId="191029" calcMode="manual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8" i="8" l="1"/>
  <c r="F97" i="8"/>
  <c r="F96" i="8"/>
  <c r="F95" i="8"/>
  <c r="F94" i="8"/>
  <c r="F93" i="8"/>
  <c r="F92" i="8"/>
  <c r="F91" i="8"/>
  <c r="F90" i="8"/>
  <c r="F89" i="8"/>
  <c r="F88" i="8"/>
  <c r="F79" i="8"/>
  <c r="F78" i="8"/>
  <c r="F77" i="8"/>
  <c r="F76" i="8"/>
  <c r="F75" i="8"/>
  <c r="F74" i="8"/>
  <c r="F73" i="8"/>
  <c r="F72" i="8"/>
  <c r="F71" i="8"/>
  <c r="F70" i="8"/>
  <c r="F69" i="8"/>
  <c r="F68" i="8"/>
  <c r="F61" i="8"/>
  <c r="F60" i="8"/>
  <c r="F59" i="8"/>
  <c r="F58" i="8"/>
  <c r="F57" i="8"/>
  <c r="F56" i="8"/>
  <c r="F35" i="8"/>
  <c r="F34" i="8"/>
  <c r="F33" i="8"/>
  <c r="F32" i="8"/>
  <c r="F31" i="8"/>
  <c r="F30" i="8"/>
  <c r="F29" i="8"/>
  <c r="F28" i="8"/>
  <c r="F27" i="8"/>
  <c r="F26" i="8"/>
  <c r="F25" i="8"/>
  <c r="F24" i="8"/>
  <c r="F18" i="8"/>
  <c r="F17" i="8"/>
  <c r="F16" i="8"/>
  <c r="F15" i="8"/>
  <c r="F14" i="8"/>
  <c r="F13" i="8"/>
  <c r="F7" i="8"/>
  <c r="F6" i="8"/>
  <c r="F5" i="8"/>
  <c r="F4" i="8"/>
  <c r="F3" i="8"/>
  <c r="F2" i="8"/>
  <c r="A3" i="8"/>
  <c r="B3" i="8"/>
  <c r="A4" i="8"/>
  <c r="B4" i="8"/>
  <c r="C4" i="8" s="1"/>
  <c r="A5" i="8"/>
  <c r="B5" i="8"/>
  <c r="C5" i="8" s="1"/>
  <c r="A6" i="8"/>
  <c r="B6" i="8"/>
  <c r="A7" i="8"/>
  <c r="B7" i="8"/>
  <c r="C7" i="8" s="1"/>
  <c r="A8" i="8"/>
  <c r="B8" i="8"/>
  <c r="A9" i="8"/>
  <c r="B9" i="8"/>
  <c r="C9" i="8" s="1"/>
  <c r="A10" i="8"/>
  <c r="B10" i="8"/>
  <c r="C10" i="8" s="1"/>
  <c r="A11" i="8"/>
  <c r="B11" i="8"/>
  <c r="C11" i="8" s="1"/>
  <c r="A12" i="8"/>
  <c r="B12" i="8"/>
  <c r="A13" i="8"/>
  <c r="B13" i="8"/>
  <c r="C13" i="8" s="1"/>
  <c r="A14" i="8"/>
  <c r="B14" i="8"/>
  <c r="C14" i="8"/>
  <c r="A15" i="8"/>
  <c r="B15" i="8"/>
  <c r="C15" i="8" s="1"/>
  <c r="A16" i="8"/>
  <c r="B16" i="8"/>
  <c r="C16" i="8" s="1"/>
  <c r="A17" i="8"/>
  <c r="B17" i="8"/>
  <c r="A18" i="8"/>
  <c r="B18" i="8"/>
  <c r="C18" i="8" s="1"/>
  <c r="A19" i="8"/>
  <c r="B19" i="8"/>
  <c r="C19" i="8" s="1"/>
  <c r="A20" i="8"/>
  <c r="B20" i="8"/>
  <c r="C20" i="8" s="1"/>
  <c r="A21" i="8"/>
  <c r="B21" i="8"/>
  <c r="C21" i="8" s="1"/>
  <c r="A22" i="8"/>
  <c r="B22" i="8"/>
  <c r="C22" i="8" s="1"/>
  <c r="A23" i="8"/>
  <c r="B23" i="8"/>
  <c r="C23" i="8" s="1"/>
  <c r="A24" i="8"/>
  <c r="B24" i="8"/>
  <c r="C24" i="8" s="1"/>
  <c r="A25" i="8"/>
  <c r="B25" i="8"/>
  <c r="C25" i="8" s="1"/>
  <c r="A26" i="8"/>
  <c r="B26" i="8"/>
  <c r="C26" i="8" s="1"/>
  <c r="A27" i="8"/>
  <c r="B27" i="8"/>
  <c r="C27" i="8" s="1"/>
  <c r="A28" i="8"/>
  <c r="B28" i="8"/>
  <c r="C28" i="8" s="1"/>
  <c r="A29" i="8"/>
  <c r="B29" i="8"/>
  <c r="A30" i="8"/>
  <c r="B30" i="8"/>
  <c r="A31" i="8"/>
  <c r="B31" i="8"/>
  <c r="C31" i="8" s="1"/>
  <c r="A32" i="8"/>
  <c r="B32" i="8"/>
  <c r="A33" i="8"/>
  <c r="B33" i="8"/>
  <c r="A34" i="8"/>
  <c r="B34" i="8"/>
  <c r="C34" i="8" s="1"/>
  <c r="A35" i="8"/>
  <c r="B35" i="8"/>
  <c r="C35" i="8" s="1"/>
  <c r="A36" i="8"/>
  <c r="B36" i="8"/>
  <c r="A37" i="8"/>
  <c r="B37" i="8"/>
  <c r="C37" i="8" s="1"/>
  <c r="A38" i="8"/>
  <c r="B38" i="8"/>
  <c r="A39" i="8"/>
  <c r="B39" i="8"/>
  <c r="A40" i="8"/>
  <c r="B40" i="8"/>
  <c r="C40" i="8" s="1"/>
  <c r="A41" i="8"/>
  <c r="B41" i="8"/>
  <c r="C41" i="8" s="1"/>
  <c r="A42" i="8"/>
  <c r="B42" i="8"/>
  <c r="A43" i="8"/>
  <c r="B43" i="8"/>
  <c r="C43" i="8" s="1"/>
  <c r="A44" i="8"/>
  <c r="B44" i="8"/>
  <c r="C44" i="8"/>
  <c r="A45" i="8"/>
  <c r="B45" i="8"/>
  <c r="C45" i="8" s="1"/>
  <c r="A46" i="8"/>
  <c r="B46" i="8"/>
  <c r="C46" i="8" s="1"/>
  <c r="A47" i="8"/>
  <c r="B47" i="8"/>
  <c r="A48" i="8"/>
  <c r="B48" i="8"/>
  <c r="C48" i="8" s="1"/>
  <c r="A49" i="8"/>
  <c r="B49" i="8"/>
  <c r="C49" i="8" s="1"/>
  <c r="A50" i="8"/>
  <c r="B50" i="8"/>
  <c r="C50" i="8" s="1"/>
  <c r="A51" i="8"/>
  <c r="B51" i="8"/>
  <c r="B2" i="8"/>
  <c r="C2" i="8" s="1"/>
  <c r="J79" i="7"/>
  <c r="J45" i="7"/>
  <c r="J49" i="7"/>
  <c r="J16" i="7"/>
  <c r="J10" i="7"/>
  <c r="A2" i="8"/>
  <c r="J78" i="7"/>
  <c r="J77" i="7"/>
  <c r="J76" i="7"/>
  <c r="G26" i="7" s="1"/>
  <c r="J75" i="7"/>
  <c r="J74" i="7"/>
  <c r="J73" i="7"/>
  <c r="J48" i="7"/>
  <c r="J47" i="7"/>
  <c r="J46" i="7"/>
  <c r="J44" i="7"/>
  <c r="J43" i="7"/>
  <c r="J42" i="7"/>
  <c r="J18" i="7"/>
  <c r="J17" i="7"/>
  <c r="J15" i="7"/>
  <c r="J14" i="7"/>
  <c r="J13" i="7"/>
  <c r="J12" i="7"/>
  <c r="J11" i="7"/>
  <c r="J9" i="7"/>
  <c r="J8" i="7"/>
  <c r="A3" i="7"/>
  <c r="B3" i="7"/>
  <c r="C3" i="7" s="1"/>
  <c r="E3" i="7"/>
  <c r="F3" i="7"/>
  <c r="G3" i="7" s="1"/>
  <c r="A4" i="7"/>
  <c r="B4" i="7"/>
  <c r="E4" i="7"/>
  <c r="F4" i="7"/>
  <c r="G4" i="7" s="1"/>
  <c r="A5" i="7"/>
  <c r="B5" i="7"/>
  <c r="C5" i="7" s="1"/>
  <c r="E5" i="7"/>
  <c r="F5" i="7"/>
  <c r="A6" i="7"/>
  <c r="B6" i="7"/>
  <c r="E6" i="7"/>
  <c r="F6" i="7"/>
  <c r="G6" i="7" s="1"/>
  <c r="A7" i="7"/>
  <c r="B7" i="7"/>
  <c r="C7" i="7" s="1"/>
  <c r="E7" i="7"/>
  <c r="F7" i="7"/>
  <c r="G7" i="7" s="1"/>
  <c r="A8" i="7"/>
  <c r="B8" i="7"/>
  <c r="C8" i="7" s="1"/>
  <c r="E8" i="7"/>
  <c r="F8" i="7"/>
  <c r="A9" i="7"/>
  <c r="B9" i="7"/>
  <c r="C9" i="7" s="1"/>
  <c r="E9" i="7"/>
  <c r="F9" i="7"/>
  <c r="A10" i="7"/>
  <c r="B10" i="7"/>
  <c r="E10" i="7"/>
  <c r="F10" i="7"/>
  <c r="G10" i="7" s="1"/>
  <c r="A11" i="7"/>
  <c r="B11" i="7"/>
  <c r="C11" i="7" s="1"/>
  <c r="E11" i="7"/>
  <c r="F11" i="7"/>
  <c r="G11" i="7" s="1"/>
  <c r="A12" i="7"/>
  <c r="B12" i="7"/>
  <c r="E12" i="7"/>
  <c r="F12" i="7"/>
  <c r="G12" i="7"/>
  <c r="A13" i="7"/>
  <c r="B13" i="7"/>
  <c r="C13" i="7" s="1"/>
  <c r="E13" i="7"/>
  <c r="F13" i="7"/>
  <c r="G13" i="7" s="1"/>
  <c r="A14" i="7"/>
  <c r="B14" i="7"/>
  <c r="C14" i="7" s="1"/>
  <c r="E14" i="7"/>
  <c r="F14" i="7"/>
  <c r="A15" i="7"/>
  <c r="B15" i="7"/>
  <c r="C15" i="7" s="1"/>
  <c r="E15" i="7"/>
  <c r="F15" i="7"/>
  <c r="G15" i="7" s="1"/>
  <c r="A16" i="7"/>
  <c r="B16" i="7"/>
  <c r="C16" i="7" s="1"/>
  <c r="E16" i="7"/>
  <c r="F16" i="7"/>
  <c r="G16" i="7" s="1"/>
  <c r="A17" i="7"/>
  <c r="B17" i="7"/>
  <c r="C17" i="7" s="1"/>
  <c r="E17" i="7"/>
  <c r="F17" i="7"/>
  <c r="G17" i="7" s="1"/>
  <c r="A18" i="7"/>
  <c r="B18" i="7"/>
  <c r="C18" i="7" s="1"/>
  <c r="E18" i="7"/>
  <c r="F18" i="7"/>
  <c r="A19" i="7"/>
  <c r="B19" i="7"/>
  <c r="C19" i="7" s="1"/>
  <c r="E19" i="7"/>
  <c r="F19" i="7"/>
  <c r="A20" i="7"/>
  <c r="B20" i="7"/>
  <c r="C20" i="7" s="1"/>
  <c r="E20" i="7"/>
  <c r="F20" i="7"/>
  <c r="A21" i="7"/>
  <c r="B21" i="7"/>
  <c r="C21" i="7" s="1"/>
  <c r="E21" i="7"/>
  <c r="F21" i="7"/>
  <c r="G21" i="7" s="1"/>
  <c r="A22" i="7"/>
  <c r="B22" i="7"/>
  <c r="C22" i="7" s="1"/>
  <c r="E22" i="7"/>
  <c r="F22" i="7"/>
  <c r="G22" i="7" s="1"/>
  <c r="A23" i="7"/>
  <c r="B23" i="7"/>
  <c r="C23" i="7" s="1"/>
  <c r="E23" i="7"/>
  <c r="F23" i="7"/>
  <c r="G23" i="7" s="1"/>
  <c r="A24" i="7"/>
  <c r="B24" i="7"/>
  <c r="C24" i="7" s="1"/>
  <c r="E24" i="7"/>
  <c r="F24" i="7"/>
  <c r="G24" i="7"/>
  <c r="A25" i="7"/>
  <c r="B25" i="7"/>
  <c r="C25" i="7" s="1"/>
  <c r="E25" i="7"/>
  <c r="F25" i="7"/>
  <c r="G25" i="7" s="1"/>
  <c r="A26" i="7"/>
  <c r="B26" i="7"/>
  <c r="C26" i="7" s="1"/>
  <c r="E26" i="7"/>
  <c r="F26" i="7"/>
  <c r="A27" i="7"/>
  <c r="B27" i="7"/>
  <c r="C27" i="7" s="1"/>
  <c r="E27" i="7"/>
  <c r="F27" i="7"/>
  <c r="G27" i="7" s="1"/>
  <c r="A28" i="7"/>
  <c r="B28" i="7"/>
  <c r="E28" i="7"/>
  <c r="F28" i="7"/>
  <c r="G28" i="7" s="1"/>
  <c r="A29" i="7"/>
  <c r="B29" i="7"/>
  <c r="C29" i="7" s="1"/>
  <c r="E29" i="7"/>
  <c r="F29" i="7"/>
  <c r="A30" i="7"/>
  <c r="B30" i="7"/>
  <c r="C30" i="7" s="1"/>
  <c r="E30" i="7"/>
  <c r="F30" i="7"/>
  <c r="G30" i="7" s="1"/>
  <c r="A31" i="7"/>
  <c r="B31" i="7"/>
  <c r="C31" i="7" s="1"/>
  <c r="E31" i="7"/>
  <c r="F31" i="7"/>
  <c r="A32" i="7"/>
  <c r="B32" i="7"/>
  <c r="C32" i="7" s="1"/>
  <c r="E32" i="7"/>
  <c r="F32" i="7"/>
  <c r="A33" i="7"/>
  <c r="B33" i="7"/>
  <c r="C33" i="7" s="1"/>
  <c r="E33" i="7"/>
  <c r="F33" i="7"/>
  <c r="A34" i="7"/>
  <c r="B34" i="7"/>
  <c r="C34" i="7" s="1"/>
  <c r="E34" i="7"/>
  <c r="F34" i="7"/>
  <c r="G34" i="7" s="1"/>
  <c r="A35" i="7"/>
  <c r="B35" i="7"/>
  <c r="C35" i="7" s="1"/>
  <c r="E35" i="7"/>
  <c r="F35" i="7"/>
  <c r="G35" i="7" s="1"/>
  <c r="A36" i="7"/>
  <c r="B36" i="7"/>
  <c r="C36" i="7" s="1"/>
  <c r="E36" i="7"/>
  <c r="F36" i="7"/>
  <c r="G36" i="7" s="1"/>
  <c r="A37" i="7"/>
  <c r="B37" i="7"/>
  <c r="C37" i="7" s="1"/>
  <c r="E37" i="7"/>
  <c r="F37" i="7"/>
  <c r="G37" i="7" s="1"/>
  <c r="A38" i="7"/>
  <c r="B38" i="7"/>
  <c r="C38" i="7" s="1"/>
  <c r="E38" i="7"/>
  <c r="F38" i="7"/>
  <c r="G38" i="7" s="1"/>
  <c r="A39" i="7"/>
  <c r="B39" i="7"/>
  <c r="C39" i="7" s="1"/>
  <c r="E39" i="7"/>
  <c r="F39" i="7"/>
  <c r="G39" i="7" s="1"/>
  <c r="A40" i="7"/>
  <c r="B40" i="7"/>
  <c r="C40" i="7" s="1"/>
  <c r="E40" i="7"/>
  <c r="F40" i="7"/>
  <c r="G40" i="7" s="1"/>
  <c r="A41" i="7"/>
  <c r="B41" i="7"/>
  <c r="C41" i="7" s="1"/>
  <c r="E41" i="7"/>
  <c r="F41" i="7"/>
  <c r="G41" i="7" s="1"/>
  <c r="A42" i="7"/>
  <c r="B42" i="7"/>
  <c r="C42" i="7" s="1"/>
  <c r="E42" i="7"/>
  <c r="F42" i="7"/>
  <c r="G42" i="7"/>
  <c r="A43" i="7"/>
  <c r="B43" i="7"/>
  <c r="C43" i="7" s="1"/>
  <c r="E43" i="7"/>
  <c r="F43" i="7"/>
  <c r="G43" i="7" s="1"/>
  <c r="A44" i="7"/>
  <c r="B44" i="7"/>
  <c r="C44" i="7" s="1"/>
  <c r="E44" i="7"/>
  <c r="F44" i="7"/>
  <c r="G44" i="7" s="1"/>
  <c r="A45" i="7"/>
  <c r="B45" i="7"/>
  <c r="C45" i="7" s="1"/>
  <c r="E45" i="7"/>
  <c r="F45" i="7"/>
  <c r="G45" i="7" s="1"/>
  <c r="A46" i="7"/>
  <c r="B46" i="7"/>
  <c r="C46" i="7" s="1"/>
  <c r="E46" i="7"/>
  <c r="F46" i="7"/>
  <c r="G46" i="7" s="1"/>
  <c r="A47" i="7"/>
  <c r="B47" i="7"/>
  <c r="C47" i="7" s="1"/>
  <c r="E47" i="7"/>
  <c r="F47" i="7"/>
  <c r="G47" i="7" s="1"/>
  <c r="A48" i="7"/>
  <c r="B48" i="7"/>
  <c r="C48" i="7"/>
  <c r="E48" i="7"/>
  <c r="F48" i="7"/>
  <c r="G48" i="7" s="1"/>
  <c r="A49" i="7"/>
  <c r="B49" i="7"/>
  <c r="C49" i="7" s="1"/>
  <c r="E49" i="7"/>
  <c r="F49" i="7"/>
  <c r="G49" i="7" s="1"/>
  <c r="A50" i="7"/>
  <c r="B50" i="7"/>
  <c r="C50" i="7" s="1"/>
  <c r="E50" i="7"/>
  <c r="F50" i="7"/>
  <c r="G50" i="7" s="1"/>
  <c r="A51" i="7"/>
  <c r="B51" i="7"/>
  <c r="C51" i="7" s="1"/>
  <c r="E51" i="7"/>
  <c r="F51" i="7"/>
  <c r="G51" i="7" s="1"/>
  <c r="F2" i="7"/>
  <c r="G2" i="7" s="1"/>
  <c r="B2" i="7"/>
  <c r="J87" i="3"/>
  <c r="E2" i="7"/>
  <c r="A2" i="7"/>
  <c r="N101" i="6"/>
  <c r="N100" i="6"/>
  <c r="N99" i="6"/>
  <c r="N98" i="6"/>
  <c r="N97" i="6"/>
  <c r="N96" i="6"/>
  <c r="N95" i="6"/>
  <c r="N94" i="6"/>
  <c r="N93" i="6"/>
  <c r="N92" i="6"/>
  <c r="N91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A3" i="6"/>
  <c r="B3" i="6"/>
  <c r="F83" i="4"/>
  <c r="F29" i="4"/>
  <c r="F51" i="4"/>
  <c r="F19" i="4"/>
  <c r="F82" i="4"/>
  <c r="F21" i="4"/>
  <c r="F49" i="4"/>
  <c r="F31" i="4"/>
  <c r="F56" i="4"/>
  <c r="F18" i="4"/>
  <c r="F52" i="4"/>
  <c r="F54" i="4"/>
  <c r="F30" i="4"/>
  <c r="F20" i="4"/>
  <c r="F84" i="4"/>
  <c r="F16" i="4"/>
  <c r="F50" i="4"/>
  <c r="F23" i="4"/>
  <c r="F85" i="4"/>
  <c r="F80" i="4"/>
  <c r="F17" i="4"/>
  <c r="F86" i="4"/>
  <c r="F45" i="4"/>
  <c r="F25" i="4"/>
  <c r="F32" i="4"/>
  <c r="F14" i="4"/>
  <c r="F57" i="4"/>
  <c r="F35" i="4"/>
  <c r="F44" i="4"/>
  <c r="F34" i="4"/>
  <c r="F24" i="4"/>
  <c r="F48" i="4"/>
  <c r="F11" i="4"/>
  <c r="F36" i="4"/>
  <c r="F28" i="4"/>
  <c r="F15" i="4"/>
  <c r="F47" i="4"/>
  <c r="F58" i="4"/>
  <c r="F53" i="4"/>
  <c r="F10" i="4"/>
  <c r="F55" i="4"/>
  <c r="F9" i="4"/>
  <c r="E3" i="6"/>
  <c r="F3" i="6"/>
  <c r="F26" i="4"/>
  <c r="F27" i="4"/>
  <c r="F22" i="4"/>
  <c r="F33" i="4"/>
  <c r="F46" i="4"/>
  <c r="F12" i="4"/>
  <c r="F59" i="4"/>
  <c r="F81" i="4"/>
  <c r="F13" i="4"/>
  <c r="I3" i="6"/>
  <c r="J3" i="6"/>
  <c r="A4" i="6"/>
  <c r="B4" i="6"/>
  <c r="E4" i="6"/>
  <c r="F4" i="6"/>
  <c r="I4" i="6"/>
  <c r="J4" i="6"/>
  <c r="A5" i="6"/>
  <c r="B5" i="6"/>
  <c r="E5" i="6"/>
  <c r="F5" i="6"/>
  <c r="I5" i="6"/>
  <c r="J5" i="6"/>
  <c r="A6" i="6"/>
  <c r="B6" i="6"/>
  <c r="E6" i="6"/>
  <c r="F6" i="6"/>
  <c r="I6" i="6"/>
  <c r="J6" i="6"/>
  <c r="A7" i="6"/>
  <c r="B7" i="6"/>
  <c r="E7" i="6"/>
  <c r="F7" i="6"/>
  <c r="I7" i="6"/>
  <c r="J7" i="6"/>
  <c r="A8" i="6"/>
  <c r="B8" i="6"/>
  <c r="E8" i="6"/>
  <c r="F8" i="6"/>
  <c r="I8" i="6"/>
  <c r="J8" i="6"/>
  <c r="A9" i="6"/>
  <c r="B9" i="6"/>
  <c r="E9" i="6"/>
  <c r="F9" i="6"/>
  <c r="I9" i="6"/>
  <c r="J9" i="6"/>
  <c r="A10" i="6"/>
  <c r="B10" i="6"/>
  <c r="E10" i="6"/>
  <c r="F10" i="6"/>
  <c r="I10" i="6"/>
  <c r="J10" i="6"/>
  <c r="A11" i="6"/>
  <c r="B11" i="6"/>
  <c r="E11" i="6"/>
  <c r="F11" i="6"/>
  <c r="I11" i="6"/>
  <c r="J11" i="6"/>
  <c r="A12" i="6"/>
  <c r="B12" i="6"/>
  <c r="E12" i="6"/>
  <c r="F12" i="6"/>
  <c r="I12" i="6"/>
  <c r="J12" i="6"/>
  <c r="A13" i="6"/>
  <c r="B13" i="6"/>
  <c r="E13" i="6"/>
  <c r="F13" i="6"/>
  <c r="I13" i="6"/>
  <c r="J13" i="6"/>
  <c r="A14" i="6"/>
  <c r="B14" i="6"/>
  <c r="E14" i="6"/>
  <c r="F14" i="6"/>
  <c r="I14" i="6"/>
  <c r="J14" i="6"/>
  <c r="A15" i="6"/>
  <c r="B15" i="6"/>
  <c r="E15" i="6"/>
  <c r="F15" i="6"/>
  <c r="I15" i="6"/>
  <c r="J15" i="6"/>
  <c r="A16" i="6"/>
  <c r="B16" i="6"/>
  <c r="E16" i="6"/>
  <c r="F16" i="6"/>
  <c r="I16" i="6"/>
  <c r="J16" i="6"/>
  <c r="A17" i="6"/>
  <c r="B17" i="6"/>
  <c r="E17" i="6"/>
  <c r="F17" i="6"/>
  <c r="I17" i="6"/>
  <c r="J17" i="6"/>
  <c r="A18" i="6"/>
  <c r="B18" i="6"/>
  <c r="E18" i="6"/>
  <c r="F18" i="6"/>
  <c r="I18" i="6"/>
  <c r="J18" i="6"/>
  <c r="A19" i="6"/>
  <c r="B19" i="6"/>
  <c r="E19" i="6"/>
  <c r="F19" i="6"/>
  <c r="I19" i="6"/>
  <c r="J19" i="6"/>
  <c r="A20" i="6"/>
  <c r="B20" i="6"/>
  <c r="E20" i="6"/>
  <c r="F20" i="6"/>
  <c r="I20" i="6"/>
  <c r="J20" i="6"/>
  <c r="A21" i="6"/>
  <c r="B21" i="6"/>
  <c r="E21" i="6"/>
  <c r="F21" i="6"/>
  <c r="I21" i="6"/>
  <c r="J21" i="6"/>
  <c r="A22" i="6"/>
  <c r="B22" i="6"/>
  <c r="E22" i="6"/>
  <c r="F22" i="6"/>
  <c r="I22" i="6"/>
  <c r="J22" i="6"/>
  <c r="A23" i="6"/>
  <c r="B23" i="6"/>
  <c r="E23" i="6"/>
  <c r="F23" i="6"/>
  <c r="I23" i="6"/>
  <c r="J23" i="6"/>
  <c r="A24" i="6"/>
  <c r="B24" i="6"/>
  <c r="E24" i="6"/>
  <c r="F24" i="6"/>
  <c r="I24" i="6"/>
  <c r="J24" i="6"/>
  <c r="A25" i="6"/>
  <c r="B25" i="6"/>
  <c r="E25" i="6"/>
  <c r="F25" i="6"/>
  <c r="I25" i="6"/>
  <c r="J25" i="6"/>
  <c r="A26" i="6"/>
  <c r="B26" i="6"/>
  <c r="E26" i="6"/>
  <c r="F26" i="6"/>
  <c r="I26" i="6"/>
  <c r="J26" i="6"/>
  <c r="A27" i="6"/>
  <c r="B27" i="6"/>
  <c r="E27" i="6"/>
  <c r="F27" i="6"/>
  <c r="I27" i="6"/>
  <c r="J27" i="6"/>
  <c r="A28" i="6"/>
  <c r="B28" i="6"/>
  <c r="E28" i="6"/>
  <c r="F28" i="6"/>
  <c r="I28" i="6"/>
  <c r="J28" i="6"/>
  <c r="A29" i="6"/>
  <c r="B29" i="6"/>
  <c r="E29" i="6"/>
  <c r="F29" i="6"/>
  <c r="I29" i="6"/>
  <c r="J29" i="6"/>
  <c r="A30" i="6"/>
  <c r="B30" i="6"/>
  <c r="E30" i="6"/>
  <c r="F30" i="6"/>
  <c r="I30" i="6"/>
  <c r="J30" i="6"/>
  <c r="A31" i="6"/>
  <c r="B31" i="6"/>
  <c r="E31" i="6"/>
  <c r="F31" i="6"/>
  <c r="I31" i="6"/>
  <c r="J31" i="6"/>
  <c r="A32" i="6"/>
  <c r="B32" i="6"/>
  <c r="E32" i="6"/>
  <c r="F32" i="6"/>
  <c r="I32" i="6"/>
  <c r="J32" i="6"/>
  <c r="A33" i="6"/>
  <c r="B33" i="6"/>
  <c r="E33" i="6"/>
  <c r="F33" i="6"/>
  <c r="I33" i="6"/>
  <c r="J33" i="6"/>
  <c r="A34" i="6"/>
  <c r="B34" i="6"/>
  <c r="E34" i="6"/>
  <c r="F34" i="6"/>
  <c r="I34" i="6"/>
  <c r="J34" i="6"/>
  <c r="A35" i="6"/>
  <c r="B35" i="6"/>
  <c r="E35" i="6"/>
  <c r="F35" i="6"/>
  <c r="I35" i="6"/>
  <c r="J35" i="6"/>
  <c r="A36" i="6"/>
  <c r="B36" i="6"/>
  <c r="E36" i="6"/>
  <c r="F36" i="6"/>
  <c r="I36" i="6"/>
  <c r="J36" i="6"/>
  <c r="A37" i="6"/>
  <c r="B37" i="6"/>
  <c r="E37" i="6"/>
  <c r="F37" i="6"/>
  <c r="I37" i="6"/>
  <c r="J37" i="6"/>
  <c r="A38" i="6"/>
  <c r="B38" i="6"/>
  <c r="E38" i="6"/>
  <c r="F38" i="6"/>
  <c r="I38" i="6"/>
  <c r="J38" i="6"/>
  <c r="A39" i="6"/>
  <c r="B39" i="6"/>
  <c r="E39" i="6"/>
  <c r="F39" i="6"/>
  <c r="I39" i="6"/>
  <c r="J39" i="6"/>
  <c r="A40" i="6"/>
  <c r="B40" i="6"/>
  <c r="E40" i="6"/>
  <c r="F40" i="6"/>
  <c r="I40" i="6"/>
  <c r="J40" i="6"/>
  <c r="A41" i="6"/>
  <c r="B41" i="6"/>
  <c r="E41" i="6"/>
  <c r="F41" i="6"/>
  <c r="I41" i="6"/>
  <c r="J41" i="6"/>
  <c r="A42" i="6"/>
  <c r="B42" i="6"/>
  <c r="E42" i="6"/>
  <c r="F42" i="6"/>
  <c r="I42" i="6"/>
  <c r="J42" i="6"/>
  <c r="A43" i="6"/>
  <c r="B43" i="6"/>
  <c r="E43" i="6"/>
  <c r="F43" i="6"/>
  <c r="I43" i="6"/>
  <c r="J43" i="6"/>
  <c r="A44" i="6"/>
  <c r="B44" i="6"/>
  <c r="E44" i="6"/>
  <c r="F44" i="6"/>
  <c r="I44" i="6"/>
  <c r="J44" i="6"/>
  <c r="A45" i="6"/>
  <c r="B45" i="6"/>
  <c r="E45" i="6"/>
  <c r="F45" i="6"/>
  <c r="I45" i="6"/>
  <c r="J45" i="6"/>
  <c r="A46" i="6"/>
  <c r="B46" i="6"/>
  <c r="E46" i="6"/>
  <c r="F46" i="6"/>
  <c r="I46" i="6"/>
  <c r="J46" i="6"/>
  <c r="A47" i="6"/>
  <c r="B47" i="6"/>
  <c r="E47" i="6"/>
  <c r="F47" i="6"/>
  <c r="I47" i="6"/>
  <c r="J47" i="6"/>
  <c r="A48" i="6"/>
  <c r="B48" i="6"/>
  <c r="E48" i="6"/>
  <c r="F48" i="6"/>
  <c r="I48" i="6"/>
  <c r="J48" i="6"/>
  <c r="A49" i="6"/>
  <c r="B49" i="6"/>
  <c r="E49" i="6"/>
  <c r="F49" i="6"/>
  <c r="I49" i="6"/>
  <c r="J49" i="6"/>
  <c r="A50" i="6"/>
  <c r="B50" i="6"/>
  <c r="E50" i="6"/>
  <c r="F50" i="6"/>
  <c r="I50" i="6"/>
  <c r="J50" i="6"/>
  <c r="A51" i="6"/>
  <c r="B51" i="6"/>
  <c r="E51" i="6"/>
  <c r="F51" i="6"/>
  <c r="I51" i="6"/>
  <c r="J51" i="6"/>
  <c r="I2" i="6"/>
  <c r="E2" i="6"/>
  <c r="A2" i="6"/>
  <c r="J2" i="6"/>
  <c r="F2" i="6"/>
  <c r="B2" i="6"/>
  <c r="M3" i="6"/>
  <c r="M4" i="6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2" i="4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2" i="3"/>
  <c r="B3" i="3"/>
  <c r="J74" i="3"/>
  <c r="J2" i="3"/>
  <c r="J86" i="3"/>
  <c r="J31" i="3"/>
  <c r="J94" i="3"/>
  <c r="J70" i="3"/>
  <c r="J12" i="3"/>
  <c r="J67" i="3"/>
  <c r="J4" i="3"/>
  <c r="J78" i="3"/>
  <c r="J22" i="3"/>
  <c r="J93" i="3"/>
  <c r="J29" i="3"/>
  <c r="J38" i="3"/>
  <c r="J88" i="3"/>
  <c r="J100" i="3"/>
  <c r="J41" i="3"/>
  <c r="J24" i="3"/>
  <c r="J30" i="3"/>
  <c r="J76" i="3"/>
  <c r="J79" i="3"/>
  <c r="J3" i="3"/>
  <c r="J37" i="3"/>
  <c r="J99" i="3"/>
  <c r="J73" i="3"/>
  <c r="J6" i="3"/>
  <c r="J26" i="3"/>
  <c r="J39" i="3"/>
  <c r="J27" i="3"/>
  <c r="J95" i="3"/>
  <c r="J71" i="3"/>
  <c r="J14" i="3"/>
  <c r="J25" i="3"/>
  <c r="J11" i="3"/>
  <c r="J28" i="3"/>
  <c r="J68" i="3"/>
  <c r="J72" i="3"/>
  <c r="J92" i="3"/>
  <c r="J15" i="3"/>
  <c r="J23" i="3"/>
  <c r="B4" i="3"/>
  <c r="J13" i="3"/>
  <c r="J5" i="3"/>
  <c r="J90" i="3"/>
  <c r="J75" i="3"/>
  <c r="J89" i="3"/>
  <c r="J42" i="3"/>
  <c r="J40" i="3"/>
  <c r="J69" i="3"/>
  <c r="J80" i="3"/>
  <c r="J77" i="3"/>
  <c r="J91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2" i="3"/>
  <c r="B2" i="3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A3" i="5"/>
  <c r="B3" i="5"/>
  <c r="E3" i="5"/>
  <c r="F3" i="5"/>
  <c r="I3" i="5"/>
  <c r="J3" i="5"/>
  <c r="M3" i="5"/>
  <c r="N3" i="5"/>
  <c r="Q3" i="5"/>
  <c r="R3" i="5"/>
  <c r="U3" i="5"/>
  <c r="V3" i="5"/>
  <c r="Y3" i="5"/>
  <c r="Z3" i="5"/>
  <c r="AC3" i="5"/>
  <c r="AD3" i="5"/>
  <c r="A4" i="5"/>
  <c r="B4" i="5"/>
  <c r="E4" i="5"/>
  <c r="F4" i="5"/>
  <c r="I4" i="5"/>
  <c r="J4" i="5"/>
  <c r="M4" i="5"/>
  <c r="N4" i="5"/>
  <c r="Q4" i="5"/>
  <c r="R4" i="5"/>
  <c r="U4" i="5"/>
  <c r="V4" i="5"/>
  <c r="Y4" i="5"/>
  <c r="Z4" i="5"/>
  <c r="AC4" i="5"/>
  <c r="AD4" i="5"/>
  <c r="A5" i="5"/>
  <c r="B5" i="5"/>
  <c r="E5" i="5"/>
  <c r="F5" i="5"/>
  <c r="I5" i="5"/>
  <c r="J5" i="5"/>
  <c r="M5" i="5"/>
  <c r="N5" i="5"/>
  <c r="Q5" i="5"/>
  <c r="R5" i="5"/>
  <c r="U5" i="5"/>
  <c r="V5" i="5"/>
  <c r="Y5" i="5"/>
  <c r="Z5" i="5"/>
  <c r="AC5" i="5"/>
  <c r="AD5" i="5"/>
  <c r="A6" i="5"/>
  <c r="B6" i="5"/>
  <c r="E6" i="5"/>
  <c r="F6" i="5"/>
  <c r="I6" i="5"/>
  <c r="J6" i="5"/>
  <c r="M6" i="5"/>
  <c r="N6" i="5"/>
  <c r="Q6" i="5"/>
  <c r="R6" i="5"/>
  <c r="U6" i="5"/>
  <c r="V6" i="5"/>
  <c r="Y6" i="5"/>
  <c r="Z6" i="5"/>
  <c r="AC6" i="5"/>
  <c r="AD6" i="5"/>
  <c r="A7" i="5"/>
  <c r="B7" i="5"/>
  <c r="E7" i="5"/>
  <c r="F7" i="5"/>
  <c r="I7" i="5"/>
  <c r="J7" i="5"/>
  <c r="M7" i="5"/>
  <c r="N7" i="5"/>
  <c r="Q7" i="5"/>
  <c r="R7" i="5"/>
  <c r="U7" i="5"/>
  <c r="V7" i="5"/>
  <c r="Y7" i="5"/>
  <c r="Z7" i="5"/>
  <c r="AC7" i="5"/>
  <c r="AD7" i="5"/>
  <c r="A8" i="5"/>
  <c r="B8" i="5"/>
  <c r="E8" i="5"/>
  <c r="F8" i="5"/>
  <c r="I8" i="5"/>
  <c r="J8" i="5"/>
  <c r="M8" i="5"/>
  <c r="N8" i="5"/>
  <c r="Q8" i="5"/>
  <c r="R8" i="5"/>
  <c r="U8" i="5"/>
  <c r="V8" i="5"/>
  <c r="Y8" i="5"/>
  <c r="Z8" i="5"/>
  <c r="AC8" i="5"/>
  <c r="AD8" i="5"/>
  <c r="A9" i="5"/>
  <c r="B9" i="5"/>
  <c r="E9" i="5"/>
  <c r="F9" i="5"/>
  <c r="I9" i="5"/>
  <c r="J9" i="5"/>
  <c r="M9" i="5"/>
  <c r="N9" i="5"/>
  <c r="Q9" i="5"/>
  <c r="R9" i="5"/>
  <c r="U9" i="5"/>
  <c r="V9" i="5"/>
  <c r="Y9" i="5"/>
  <c r="Z9" i="5"/>
  <c r="AC9" i="5"/>
  <c r="AD9" i="5"/>
  <c r="A10" i="5"/>
  <c r="B10" i="5"/>
  <c r="E10" i="5"/>
  <c r="F10" i="5"/>
  <c r="I10" i="5"/>
  <c r="J10" i="5"/>
  <c r="M10" i="5"/>
  <c r="N10" i="5"/>
  <c r="Q10" i="5"/>
  <c r="R10" i="5"/>
  <c r="U10" i="5"/>
  <c r="V10" i="5"/>
  <c r="Y10" i="5"/>
  <c r="Z10" i="5"/>
  <c r="AC10" i="5"/>
  <c r="AD10" i="5"/>
  <c r="A11" i="5"/>
  <c r="B11" i="5"/>
  <c r="E11" i="5"/>
  <c r="F11" i="5"/>
  <c r="I11" i="5"/>
  <c r="J11" i="5"/>
  <c r="M11" i="5"/>
  <c r="N11" i="5"/>
  <c r="Q11" i="5"/>
  <c r="R11" i="5"/>
  <c r="U11" i="5"/>
  <c r="V11" i="5"/>
  <c r="Y11" i="5"/>
  <c r="Z11" i="5"/>
  <c r="AC11" i="5"/>
  <c r="AD11" i="5"/>
  <c r="A12" i="5"/>
  <c r="B12" i="5"/>
  <c r="E12" i="5"/>
  <c r="F12" i="5"/>
  <c r="I12" i="5"/>
  <c r="J12" i="5"/>
  <c r="M12" i="5"/>
  <c r="N12" i="5"/>
  <c r="Q12" i="5"/>
  <c r="R12" i="5"/>
  <c r="U12" i="5"/>
  <c r="V12" i="5"/>
  <c r="Y12" i="5"/>
  <c r="Z12" i="5"/>
  <c r="AC12" i="5"/>
  <c r="AD12" i="5"/>
  <c r="A13" i="5"/>
  <c r="B13" i="5"/>
  <c r="E13" i="5"/>
  <c r="F13" i="5"/>
  <c r="I13" i="5"/>
  <c r="J13" i="5"/>
  <c r="M13" i="5"/>
  <c r="N13" i="5"/>
  <c r="Q13" i="5"/>
  <c r="R13" i="5"/>
  <c r="U13" i="5"/>
  <c r="V13" i="5"/>
  <c r="Y13" i="5"/>
  <c r="Z13" i="5"/>
  <c r="AC13" i="5"/>
  <c r="AD13" i="5"/>
  <c r="A14" i="5"/>
  <c r="B14" i="5"/>
  <c r="E14" i="5"/>
  <c r="F14" i="5"/>
  <c r="I14" i="5"/>
  <c r="J14" i="5"/>
  <c r="M14" i="5"/>
  <c r="N14" i="5"/>
  <c r="Q14" i="5"/>
  <c r="R14" i="5"/>
  <c r="U14" i="5"/>
  <c r="V14" i="5"/>
  <c r="Y14" i="5"/>
  <c r="Z14" i="5"/>
  <c r="AC14" i="5"/>
  <c r="AD14" i="5"/>
  <c r="A15" i="5"/>
  <c r="B15" i="5"/>
  <c r="E15" i="5"/>
  <c r="F15" i="5"/>
  <c r="I15" i="5"/>
  <c r="J15" i="5"/>
  <c r="M15" i="5"/>
  <c r="N15" i="5"/>
  <c r="Q15" i="5"/>
  <c r="R15" i="5"/>
  <c r="U15" i="5"/>
  <c r="V15" i="5"/>
  <c r="Y15" i="5"/>
  <c r="Z15" i="5"/>
  <c r="AC15" i="5"/>
  <c r="AD15" i="5"/>
  <c r="A16" i="5"/>
  <c r="B16" i="5"/>
  <c r="E16" i="5"/>
  <c r="F16" i="5"/>
  <c r="I16" i="5"/>
  <c r="J16" i="5"/>
  <c r="M16" i="5"/>
  <c r="N16" i="5"/>
  <c r="Q16" i="5"/>
  <c r="R16" i="5"/>
  <c r="U16" i="5"/>
  <c r="V16" i="5"/>
  <c r="Y16" i="5"/>
  <c r="Z16" i="5"/>
  <c r="AC16" i="5"/>
  <c r="AD16" i="5"/>
  <c r="A17" i="5"/>
  <c r="B17" i="5"/>
  <c r="E17" i="5"/>
  <c r="F17" i="5"/>
  <c r="I17" i="5"/>
  <c r="J17" i="5"/>
  <c r="M17" i="5"/>
  <c r="N17" i="5"/>
  <c r="Q17" i="5"/>
  <c r="R17" i="5"/>
  <c r="U17" i="5"/>
  <c r="V17" i="5"/>
  <c r="Y17" i="5"/>
  <c r="Z17" i="5"/>
  <c r="AC17" i="5"/>
  <c r="AD17" i="5"/>
  <c r="A18" i="5"/>
  <c r="B18" i="5"/>
  <c r="E18" i="5"/>
  <c r="F18" i="5"/>
  <c r="I18" i="5"/>
  <c r="J18" i="5"/>
  <c r="M18" i="5"/>
  <c r="N18" i="5"/>
  <c r="Q18" i="5"/>
  <c r="R18" i="5"/>
  <c r="U18" i="5"/>
  <c r="V18" i="5"/>
  <c r="Y18" i="5"/>
  <c r="Z18" i="5"/>
  <c r="AC18" i="5"/>
  <c r="AD18" i="5"/>
  <c r="A19" i="5"/>
  <c r="B19" i="5"/>
  <c r="E19" i="5"/>
  <c r="F19" i="5"/>
  <c r="I19" i="5"/>
  <c r="J19" i="5"/>
  <c r="M19" i="5"/>
  <c r="N19" i="5"/>
  <c r="Q19" i="5"/>
  <c r="R19" i="5"/>
  <c r="U19" i="5"/>
  <c r="V19" i="5"/>
  <c r="Y19" i="5"/>
  <c r="Z19" i="5"/>
  <c r="AC19" i="5"/>
  <c r="AD19" i="5"/>
  <c r="A20" i="5"/>
  <c r="B20" i="5"/>
  <c r="E20" i="5"/>
  <c r="F20" i="5"/>
  <c r="I20" i="5"/>
  <c r="J20" i="5"/>
  <c r="M20" i="5"/>
  <c r="N20" i="5"/>
  <c r="Q20" i="5"/>
  <c r="R20" i="5"/>
  <c r="U20" i="5"/>
  <c r="V20" i="5"/>
  <c r="Y20" i="5"/>
  <c r="Z20" i="5"/>
  <c r="AC20" i="5"/>
  <c r="AD20" i="5"/>
  <c r="A21" i="5"/>
  <c r="B21" i="5"/>
  <c r="E21" i="5"/>
  <c r="F21" i="5"/>
  <c r="I21" i="5"/>
  <c r="J21" i="5"/>
  <c r="M21" i="5"/>
  <c r="N21" i="5"/>
  <c r="Q21" i="5"/>
  <c r="R21" i="5"/>
  <c r="U21" i="5"/>
  <c r="V21" i="5"/>
  <c r="Y21" i="5"/>
  <c r="Z21" i="5"/>
  <c r="AC21" i="5"/>
  <c r="AD21" i="5"/>
  <c r="A22" i="5"/>
  <c r="B22" i="5"/>
  <c r="E22" i="5"/>
  <c r="F22" i="5"/>
  <c r="I22" i="5"/>
  <c r="J22" i="5"/>
  <c r="M22" i="5"/>
  <c r="N22" i="5"/>
  <c r="Q22" i="5"/>
  <c r="R22" i="5"/>
  <c r="U22" i="5"/>
  <c r="V22" i="5"/>
  <c r="Y22" i="5"/>
  <c r="Z22" i="5"/>
  <c r="AC22" i="5"/>
  <c r="AD22" i="5"/>
  <c r="A23" i="5"/>
  <c r="B23" i="5"/>
  <c r="E23" i="5"/>
  <c r="F23" i="5"/>
  <c r="I23" i="5"/>
  <c r="J23" i="5"/>
  <c r="M23" i="5"/>
  <c r="N23" i="5"/>
  <c r="Q23" i="5"/>
  <c r="R23" i="5"/>
  <c r="U23" i="5"/>
  <c r="V23" i="5"/>
  <c r="Y23" i="5"/>
  <c r="Z23" i="5"/>
  <c r="AC23" i="5"/>
  <c r="AD23" i="5"/>
  <c r="A24" i="5"/>
  <c r="B24" i="5"/>
  <c r="E24" i="5"/>
  <c r="F24" i="5"/>
  <c r="I24" i="5"/>
  <c r="J24" i="5"/>
  <c r="M24" i="5"/>
  <c r="N24" i="5"/>
  <c r="Q24" i="5"/>
  <c r="R24" i="5"/>
  <c r="U24" i="5"/>
  <c r="V24" i="5"/>
  <c r="Y24" i="5"/>
  <c r="Z24" i="5"/>
  <c r="AC24" i="5"/>
  <c r="AD24" i="5"/>
  <c r="A25" i="5"/>
  <c r="B25" i="5"/>
  <c r="E25" i="5"/>
  <c r="F25" i="5"/>
  <c r="I25" i="5"/>
  <c r="J25" i="5"/>
  <c r="M25" i="5"/>
  <c r="N25" i="5"/>
  <c r="Q25" i="5"/>
  <c r="R25" i="5"/>
  <c r="U25" i="5"/>
  <c r="V25" i="5"/>
  <c r="Y25" i="5"/>
  <c r="Z25" i="5"/>
  <c r="AC25" i="5"/>
  <c r="AD25" i="5"/>
  <c r="A26" i="5"/>
  <c r="B26" i="5"/>
  <c r="E26" i="5"/>
  <c r="F26" i="5"/>
  <c r="I26" i="5"/>
  <c r="J26" i="5"/>
  <c r="M26" i="5"/>
  <c r="N26" i="5"/>
  <c r="Q26" i="5"/>
  <c r="R26" i="5"/>
  <c r="U26" i="5"/>
  <c r="V26" i="5"/>
  <c r="Y26" i="5"/>
  <c r="Z26" i="5"/>
  <c r="AC26" i="5"/>
  <c r="AD26" i="5"/>
  <c r="A27" i="5"/>
  <c r="B27" i="5"/>
  <c r="E27" i="5"/>
  <c r="F27" i="5"/>
  <c r="I27" i="5"/>
  <c r="J27" i="5"/>
  <c r="M27" i="5"/>
  <c r="N27" i="5"/>
  <c r="Q27" i="5"/>
  <c r="R27" i="5"/>
  <c r="U27" i="5"/>
  <c r="V27" i="5"/>
  <c r="Y27" i="5"/>
  <c r="Z27" i="5"/>
  <c r="AC27" i="5"/>
  <c r="AD27" i="5"/>
  <c r="A28" i="5"/>
  <c r="B28" i="5"/>
  <c r="E28" i="5"/>
  <c r="F28" i="5"/>
  <c r="I28" i="5"/>
  <c r="J28" i="5"/>
  <c r="M28" i="5"/>
  <c r="N28" i="5"/>
  <c r="Q28" i="5"/>
  <c r="R28" i="5"/>
  <c r="U28" i="5"/>
  <c r="V28" i="5"/>
  <c r="Y28" i="5"/>
  <c r="Z28" i="5"/>
  <c r="AC28" i="5"/>
  <c r="AD28" i="5"/>
  <c r="A29" i="5"/>
  <c r="B29" i="5"/>
  <c r="E29" i="5"/>
  <c r="F29" i="5"/>
  <c r="I29" i="5"/>
  <c r="J29" i="5"/>
  <c r="M29" i="5"/>
  <c r="N29" i="5"/>
  <c r="Q29" i="5"/>
  <c r="R29" i="5"/>
  <c r="U29" i="5"/>
  <c r="V29" i="5"/>
  <c r="Y29" i="5"/>
  <c r="Z29" i="5"/>
  <c r="AC29" i="5"/>
  <c r="AD29" i="5"/>
  <c r="A30" i="5"/>
  <c r="B30" i="5"/>
  <c r="E30" i="5"/>
  <c r="F30" i="5"/>
  <c r="I30" i="5"/>
  <c r="J30" i="5"/>
  <c r="M30" i="5"/>
  <c r="N30" i="5"/>
  <c r="Q30" i="5"/>
  <c r="R30" i="5"/>
  <c r="U30" i="5"/>
  <c r="V30" i="5"/>
  <c r="Y30" i="5"/>
  <c r="Z30" i="5"/>
  <c r="AC30" i="5"/>
  <c r="AD30" i="5"/>
  <c r="A31" i="5"/>
  <c r="B31" i="5"/>
  <c r="E31" i="5"/>
  <c r="F31" i="5"/>
  <c r="I31" i="5"/>
  <c r="J31" i="5"/>
  <c r="M31" i="5"/>
  <c r="N31" i="5"/>
  <c r="Q31" i="5"/>
  <c r="R31" i="5"/>
  <c r="U31" i="5"/>
  <c r="V31" i="5"/>
  <c r="Y31" i="5"/>
  <c r="Z31" i="5"/>
  <c r="AC31" i="5"/>
  <c r="AD31" i="5"/>
  <c r="A32" i="5"/>
  <c r="B32" i="5"/>
  <c r="E32" i="5"/>
  <c r="F32" i="5"/>
  <c r="I32" i="5"/>
  <c r="J32" i="5"/>
  <c r="M32" i="5"/>
  <c r="N32" i="5"/>
  <c r="Q32" i="5"/>
  <c r="R32" i="5"/>
  <c r="U32" i="5"/>
  <c r="V32" i="5"/>
  <c r="Y32" i="5"/>
  <c r="Z32" i="5"/>
  <c r="AC32" i="5"/>
  <c r="AD32" i="5"/>
  <c r="A33" i="5"/>
  <c r="B33" i="5"/>
  <c r="E33" i="5"/>
  <c r="F33" i="5"/>
  <c r="I33" i="5"/>
  <c r="J33" i="5"/>
  <c r="M33" i="5"/>
  <c r="N33" i="5"/>
  <c r="Q33" i="5"/>
  <c r="R33" i="5"/>
  <c r="U33" i="5"/>
  <c r="V33" i="5"/>
  <c r="Y33" i="5"/>
  <c r="Z33" i="5"/>
  <c r="AC33" i="5"/>
  <c r="AD33" i="5"/>
  <c r="A34" i="5"/>
  <c r="B34" i="5"/>
  <c r="E34" i="5"/>
  <c r="F34" i="5"/>
  <c r="I34" i="5"/>
  <c r="J34" i="5"/>
  <c r="M34" i="5"/>
  <c r="N34" i="5"/>
  <c r="O34" i="5" s="1"/>
  <c r="Q34" i="5"/>
  <c r="R34" i="5"/>
  <c r="U34" i="5"/>
  <c r="V34" i="5"/>
  <c r="Y34" i="5"/>
  <c r="Z34" i="5"/>
  <c r="AC34" i="5"/>
  <c r="AD34" i="5"/>
  <c r="A35" i="5"/>
  <c r="B35" i="5"/>
  <c r="E35" i="5"/>
  <c r="F35" i="5"/>
  <c r="I35" i="5"/>
  <c r="J35" i="5"/>
  <c r="M35" i="5"/>
  <c r="N35" i="5"/>
  <c r="Q35" i="5"/>
  <c r="R35" i="5"/>
  <c r="U35" i="5"/>
  <c r="V35" i="5"/>
  <c r="Y35" i="5"/>
  <c r="Z35" i="5"/>
  <c r="AC35" i="5"/>
  <c r="AD35" i="5"/>
  <c r="A36" i="5"/>
  <c r="B36" i="5"/>
  <c r="E36" i="5"/>
  <c r="F36" i="5"/>
  <c r="I36" i="5"/>
  <c r="J36" i="5"/>
  <c r="M36" i="5"/>
  <c r="N36" i="5"/>
  <c r="Q36" i="5"/>
  <c r="R36" i="5"/>
  <c r="U36" i="5"/>
  <c r="V36" i="5"/>
  <c r="Y36" i="5"/>
  <c r="Z36" i="5"/>
  <c r="AC36" i="5"/>
  <c r="AD36" i="5"/>
  <c r="A37" i="5"/>
  <c r="B37" i="5"/>
  <c r="E37" i="5"/>
  <c r="F37" i="5"/>
  <c r="I37" i="5"/>
  <c r="J37" i="5"/>
  <c r="M37" i="5"/>
  <c r="N37" i="5"/>
  <c r="O37" i="5" s="1"/>
  <c r="Q37" i="5"/>
  <c r="R37" i="5"/>
  <c r="U37" i="5"/>
  <c r="V37" i="5"/>
  <c r="Y37" i="5"/>
  <c r="Z37" i="5"/>
  <c r="AC37" i="5"/>
  <c r="AD37" i="5"/>
  <c r="A38" i="5"/>
  <c r="B38" i="5"/>
  <c r="E38" i="5"/>
  <c r="F38" i="5"/>
  <c r="I38" i="5"/>
  <c r="J38" i="5"/>
  <c r="M38" i="5"/>
  <c r="N38" i="5"/>
  <c r="Q38" i="5"/>
  <c r="R38" i="5"/>
  <c r="U38" i="5"/>
  <c r="V38" i="5"/>
  <c r="Y38" i="5"/>
  <c r="Z38" i="5"/>
  <c r="AC38" i="5"/>
  <c r="AD38" i="5"/>
  <c r="A39" i="5"/>
  <c r="B39" i="5"/>
  <c r="E39" i="5"/>
  <c r="F39" i="5"/>
  <c r="I39" i="5"/>
  <c r="J39" i="5"/>
  <c r="M39" i="5"/>
  <c r="N39" i="5"/>
  <c r="Q39" i="5"/>
  <c r="R39" i="5"/>
  <c r="U39" i="5"/>
  <c r="V39" i="5"/>
  <c r="Y39" i="5"/>
  <c r="Z39" i="5"/>
  <c r="AC39" i="5"/>
  <c r="AD39" i="5"/>
  <c r="A40" i="5"/>
  <c r="B40" i="5"/>
  <c r="E40" i="5"/>
  <c r="F40" i="5"/>
  <c r="I40" i="5"/>
  <c r="J40" i="5"/>
  <c r="M40" i="5"/>
  <c r="N40" i="5"/>
  <c r="O40" i="5" s="1"/>
  <c r="Q40" i="5"/>
  <c r="R40" i="5"/>
  <c r="U40" i="5"/>
  <c r="V40" i="5"/>
  <c r="Y40" i="5"/>
  <c r="Z40" i="5"/>
  <c r="AC40" i="5"/>
  <c r="AD40" i="5"/>
  <c r="A41" i="5"/>
  <c r="B41" i="5"/>
  <c r="E41" i="5"/>
  <c r="F41" i="5"/>
  <c r="I41" i="5"/>
  <c r="J41" i="5"/>
  <c r="M41" i="5"/>
  <c r="N41" i="5"/>
  <c r="Q41" i="5"/>
  <c r="R41" i="5"/>
  <c r="U41" i="5"/>
  <c r="V41" i="5"/>
  <c r="Y41" i="5"/>
  <c r="Z41" i="5"/>
  <c r="AC41" i="5"/>
  <c r="AD41" i="5"/>
  <c r="A42" i="5"/>
  <c r="B42" i="5"/>
  <c r="E42" i="5"/>
  <c r="F42" i="5"/>
  <c r="I42" i="5"/>
  <c r="J42" i="5"/>
  <c r="M42" i="5"/>
  <c r="N42" i="5"/>
  <c r="Q42" i="5"/>
  <c r="R42" i="5"/>
  <c r="U42" i="5"/>
  <c r="V42" i="5"/>
  <c r="Y42" i="5"/>
  <c r="Z42" i="5"/>
  <c r="AC42" i="5"/>
  <c r="AD42" i="5"/>
  <c r="A43" i="5"/>
  <c r="B43" i="5"/>
  <c r="E43" i="5"/>
  <c r="F43" i="5"/>
  <c r="I43" i="5"/>
  <c r="J43" i="5"/>
  <c r="M43" i="5"/>
  <c r="N43" i="5"/>
  <c r="O43" i="5" s="1"/>
  <c r="Q43" i="5"/>
  <c r="R43" i="5"/>
  <c r="U43" i="5"/>
  <c r="V43" i="5"/>
  <c r="Y43" i="5"/>
  <c r="Z43" i="5"/>
  <c r="AC43" i="5"/>
  <c r="AD43" i="5"/>
  <c r="A44" i="5"/>
  <c r="B44" i="5"/>
  <c r="E44" i="5"/>
  <c r="F44" i="5"/>
  <c r="I44" i="5"/>
  <c r="J44" i="5"/>
  <c r="M44" i="5"/>
  <c r="N44" i="5"/>
  <c r="Q44" i="5"/>
  <c r="R44" i="5"/>
  <c r="U44" i="5"/>
  <c r="V44" i="5"/>
  <c r="Y44" i="5"/>
  <c r="Z44" i="5"/>
  <c r="AC44" i="5"/>
  <c r="AD44" i="5"/>
  <c r="A45" i="5"/>
  <c r="B45" i="5"/>
  <c r="E45" i="5"/>
  <c r="F45" i="5"/>
  <c r="I45" i="5"/>
  <c r="J45" i="5"/>
  <c r="M45" i="5"/>
  <c r="N45" i="5"/>
  <c r="Q45" i="5"/>
  <c r="R45" i="5"/>
  <c r="U45" i="5"/>
  <c r="V45" i="5"/>
  <c r="Y45" i="5"/>
  <c r="Z45" i="5"/>
  <c r="AC45" i="5"/>
  <c r="AD45" i="5"/>
  <c r="A46" i="5"/>
  <c r="B46" i="5"/>
  <c r="E46" i="5"/>
  <c r="F46" i="5"/>
  <c r="I46" i="5"/>
  <c r="J46" i="5"/>
  <c r="M46" i="5"/>
  <c r="N46" i="5"/>
  <c r="O46" i="5" s="1"/>
  <c r="Q46" i="5"/>
  <c r="R46" i="5"/>
  <c r="U46" i="5"/>
  <c r="V46" i="5"/>
  <c r="Y46" i="5"/>
  <c r="Z46" i="5"/>
  <c r="AC46" i="5"/>
  <c r="AD46" i="5"/>
  <c r="A47" i="5"/>
  <c r="B47" i="5"/>
  <c r="E47" i="5"/>
  <c r="F47" i="5"/>
  <c r="I47" i="5"/>
  <c r="J47" i="5"/>
  <c r="M47" i="5"/>
  <c r="N47" i="5"/>
  <c r="Q47" i="5"/>
  <c r="R47" i="5"/>
  <c r="U47" i="5"/>
  <c r="V47" i="5"/>
  <c r="Y47" i="5"/>
  <c r="Z47" i="5"/>
  <c r="AC47" i="5"/>
  <c r="AD47" i="5"/>
  <c r="A48" i="5"/>
  <c r="B48" i="5"/>
  <c r="E48" i="5"/>
  <c r="F48" i="5"/>
  <c r="I48" i="5"/>
  <c r="J48" i="5"/>
  <c r="M48" i="5"/>
  <c r="N48" i="5"/>
  <c r="Q48" i="5"/>
  <c r="R48" i="5"/>
  <c r="U48" i="5"/>
  <c r="V48" i="5"/>
  <c r="Y48" i="5"/>
  <c r="Z48" i="5"/>
  <c r="AC48" i="5"/>
  <c r="AD48" i="5"/>
  <c r="A49" i="5"/>
  <c r="B49" i="5"/>
  <c r="E49" i="5"/>
  <c r="F49" i="5"/>
  <c r="I49" i="5"/>
  <c r="J49" i="5"/>
  <c r="M49" i="5"/>
  <c r="N49" i="5"/>
  <c r="Q49" i="5"/>
  <c r="R49" i="5"/>
  <c r="U49" i="5"/>
  <c r="V49" i="5"/>
  <c r="Y49" i="5"/>
  <c r="Z49" i="5"/>
  <c r="AC49" i="5"/>
  <c r="AD49" i="5"/>
  <c r="A50" i="5"/>
  <c r="B50" i="5"/>
  <c r="E50" i="5"/>
  <c r="F50" i="5"/>
  <c r="I50" i="5"/>
  <c r="J50" i="5"/>
  <c r="M50" i="5"/>
  <c r="N50" i="5"/>
  <c r="Q50" i="5"/>
  <c r="R50" i="5"/>
  <c r="U50" i="5"/>
  <c r="V50" i="5"/>
  <c r="Y50" i="5"/>
  <c r="Z50" i="5"/>
  <c r="AC50" i="5"/>
  <c r="AD50" i="5"/>
  <c r="A51" i="5"/>
  <c r="B51" i="5"/>
  <c r="E51" i="5"/>
  <c r="F51" i="5"/>
  <c r="I51" i="5"/>
  <c r="J51" i="5"/>
  <c r="M51" i="5"/>
  <c r="N51" i="5"/>
  <c r="Q51" i="5"/>
  <c r="R51" i="5"/>
  <c r="U51" i="5"/>
  <c r="V51" i="5"/>
  <c r="Y51" i="5"/>
  <c r="Z51" i="5"/>
  <c r="AC51" i="5"/>
  <c r="AD51" i="5"/>
  <c r="AC2" i="5"/>
  <c r="AD2" i="5"/>
  <c r="Y2" i="5"/>
  <c r="U2" i="5"/>
  <c r="Q2" i="5"/>
  <c r="M2" i="5"/>
  <c r="I2" i="5"/>
  <c r="E2" i="5"/>
  <c r="A2" i="5"/>
  <c r="Z2" i="5"/>
  <c r="V2" i="5"/>
  <c r="R2" i="5"/>
  <c r="N2" i="5"/>
  <c r="J2" i="5"/>
  <c r="F2" i="5"/>
  <c r="B2" i="5"/>
  <c r="AG3" i="5"/>
  <c r="AG4" i="5"/>
  <c r="AG5" i="5" s="1"/>
  <c r="AG6" i="5" s="1"/>
  <c r="AG7" i="5" s="1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G47" i="5" s="1"/>
  <c r="AG48" i="5" s="1"/>
  <c r="AG49" i="5" s="1"/>
  <c r="AG50" i="5" s="1"/>
  <c r="AG51" i="5" s="1"/>
  <c r="M12" i="1"/>
  <c r="M60" i="1"/>
  <c r="M16" i="1"/>
  <c r="M61" i="1"/>
  <c r="M21" i="1"/>
  <c r="M19" i="1"/>
  <c r="M59" i="1"/>
  <c r="M5" i="1"/>
  <c r="M17" i="1"/>
  <c r="M62" i="1"/>
  <c r="M65" i="1"/>
  <c r="M2" i="1"/>
  <c r="M4" i="1"/>
  <c r="M64" i="1"/>
  <c r="M15" i="1"/>
  <c r="M11" i="1"/>
  <c r="I2" i="1"/>
  <c r="J2" i="1" s="1"/>
  <c r="M3" i="1"/>
  <c r="F2" i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2" i="3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2" i="1"/>
  <c r="M66" i="1"/>
  <c r="M63" i="1"/>
  <c r="M20" i="1"/>
  <c r="M18" i="1"/>
  <c r="M14" i="1"/>
  <c r="M13" i="1"/>
  <c r="M6" i="1"/>
  <c r="I3" i="3"/>
  <c r="I4" i="3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E3" i="4"/>
  <c r="E4" i="4"/>
  <c r="E5" i="4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B30" i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F30" i="1"/>
  <c r="B31" i="1"/>
  <c r="F31" i="1"/>
  <c r="B32" i="1"/>
  <c r="F32" i="1"/>
  <c r="B33" i="1"/>
  <c r="F33" i="1"/>
  <c r="G33" i="1" s="1"/>
  <c r="B34" i="1"/>
  <c r="F34" i="1"/>
  <c r="B35" i="1"/>
  <c r="F35" i="1"/>
  <c r="B36" i="1"/>
  <c r="F36" i="1"/>
  <c r="B37" i="1"/>
  <c r="C37" i="1" s="1"/>
  <c r="F37" i="1"/>
  <c r="B38" i="1"/>
  <c r="F38" i="1"/>
  <c r="B39" i="1"/>
  <c r="F39" i="1"/>
  <c r="B40" i="1"/>
  <c r="C40" i="1" s="1"/>
  <c r="F40" i="1"/>
  <c r="B41" i="1"/>
  <c r="F41" i="1"/>
  <c r="B42" i="1"/>
  <c r="F42" i="1"/>
  <c r="B43" i="1"/>
  <c r="C43" i="1" s="1"/>
  <c r="F43" i="1"/>
  <c r="B44" i="1"/>
  <c r="F44" i="1"/>
  <c r="B45" i="1"/>
  <c r="F45" i="1"/>
  <c r="B46" i="1"/>
  <c r="F46" i="1"/>
  <c r="B47" i="1"/>
  <c r="F47" i="1"/>
  <c r="B48" i="1"/>
  <c r="F48" i="1"/>
  <c r="B49" i="1"/>
  <c r="F49" i="1"/>
  <c r="B50" i="1"/>
  <c r="F50" i="1"/>
  <c r="B51" i="1"/>
  <c r="C51" i="1" s="1"/>
  <c r="F5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G25" i="1" s="1"/>
  <c r="F26" i="1"/>
  <c r="F27" i="1"/>
  <c r="F28" i="1"/>
  <c r="F29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C24" i="1" s="1"/>
  <c r="B25" i="1"/>
  <c r="B26" i="1"/>
  <c r="B27" i="1"/>
  <c r="B28" i="1"/>
  <c r="B29" i="1"/>
  <c r="C10" i="7" l="1"/>
  <c r="C6" i="7"/>
  <c r="C36" i="8"/>
  <c r="C47" i="8"/>
  <c r="C29" i="8"/>
  <c r="C6" i="8"/>
  <c r="G26" i="1"/>
  <c r="C42" i="8"/>
  <c r="G13" i="1"/>
  <c r="C39" i="1"/>
  <c r="G32" i="7"/>
  <c r="G29" i="7"/>
  <c r="G31" i="7"/>
  <c r="C28" i="7"/>
  <c r="G8" i="7"/>
  <c r="C17" i="8"/>
  <c r="C12" i="8"/>
  <c r="C8" i="8"/>
  <c r="C12" i="1"/>
  <c r="G33" i="7"/>
  <c r="C39" i="8"/>
  <c r="G5" i="7"/>
  <c r="C4" i="7"/>
  <c r="C38" i="8"/>
  <c r="C33" i="8"/>
  <c r="C32" i="8"/>
  <c r="C2" i="7"/>
  <c r="G9" i="7"/>
  <c r="C51" i="8"/>
  <c r="C30" i="8"/>
  <c r="G20" i="7"/>
  <c r="C3" i="8"/>
  <c r="G19" i="7"/>
  <c r="G9" i="1"/>
  <c r="G14" i="7"/>
  <c r="G18" i="7"/>
  <c r="C50" i="5"/>
  <c r="K25" i="5"/>
  <c r="G24" i="1"/>
  <c r="G12" i="1"/>
  <c r="G50" i="1"/>
  <c r="G38" i="1"/>
  <c r="S4" i="5"/>
  <c r="S3" i="5"/>
  <c r="C3" i="5"/>
  <c r="K3" i="5"/>
  <c r="AA11" i="5"/>
  <c r="AA5" i="5"/>
  <c r="K11" i="5"/>
  <c r="AA10" i="5"/>
  <c r="AA16" i="5"/>
  <c r="K5" i="5"/>
  <c r="K10" i="5"/>
  <c r="AA4" i="5"/>
  <c r="S6" i="5"/>
  <c r="G8" i="5"/>
  <c r="AA9" i="5"/>
  <c r="K9" i="5"/>
  <c r="G7" i="5"/>
  <c r="AE4" i="5"/>
  <c r="W12" i="5"/>
  <c r="K14" i="5"/>
  <c r="C17" i="5"/>
  <c r="W18" i="5"/>
  <c r="C23" i="5"/>
  <c r="S5" i="5"/>
  <c r="AA13" i="5"/>
  <c r="S16" i="5"/>
  <c r="G18" i="5"/>
  <c r="AA19" i="5"/>
  <c r="O4" i="5"/>
  <c r="K13" i="5"/>
  <c r="K19" i="5"/>
  <c r="W30" i="5"/>
  <c r="C16" i="5"/>
  <c r="AA25" i="5"/>
  <c r="G30" i="5"/>
  <c r="C35" i="5"/>
  <c r="C38" i="5"/>
  <c r="C41" i="5"/>
  <c r="C44" i="5"/>
  <c r="AA49" i="5"/>
  <c r="O51" i="5"/>
  <c r="AG52" i="5"/>
  <c r="AG53" i="5" s="1"/>
  <c r="AG54" i="5" s="1"/>
  <c r="AG55" i="5" s="1"/>
  <c r="AG56" i="5" s="1"/>
  <c r="AG57" i="5" s="1"/>
  <c r="AG58" i="5" s="1"/>
  <c r="AG59" i="5" s="1"/>
  <c r="AG60" i="5" s="1"/>
  <c r="AG61" i="5" s="1"/>
  <c r="AG62" i="5" s="1"/>
  <c r="AG63" i="5" s="1"/>
  <c r="AG64" i="5" s="1"/>
  <c r="AG65" i="5" s="1"/>
  <c r="AG66" i="5" s="1"/>
  <c r="AG67" i="5" s="1"/>
  <c r="AG68" i="5" s="1"/>
  <c r="AG69" i="5" s="1"/>
  <c r="AG70" i="5" s="1"/>
  <c r="AG71" i="5" s="1"/>
  <c r="AG72" i="5" s="1"/>
  <c r="AG73" i="5" s="1"/>
  <c r="AG74" i="5" s="1"/>
  <c r="AG75" i="5" s="1"/>
  <c r="AG76" i="5" s="1"/>
  <c r="AG77" i="5" s="1"/>
  <c r="AG78" i="5" s="1"/>
  <c r="AG79" i="5" s="1"/>
  <c r="AG80" i="5" s="1"/>
  <c r="AG81" i="5" s="1"/>
  <c r="AG82" i="5" s="1"/>
  <c r="AG83" i="5" s="1"/>
  <c r="AG84" i="5" s="1"/>
  <c r="AG85" i="5" s="1"/>
  <c r="AG86" i="5" s="1"/>
  <c r="AG87" i="5" s="1"/>
  <c r="AG88" i="5" s="1"/>
  <c r="AG89" i="5" s="1"/>
  <c r="AG90" i="5" s="1"/>
  <c r="AG91" i="5" s="1"/>
  <c r="AG92" i="5" s="1"/>
  <c r="AG93" i="5" s="1"/>
  <c r="AG94" i="5" s="1"/>
  <c r="AG95" i="5" s="1"/>
  <c r="AG96" i="5" s="1"/>
  <c r="AG97" i="5" s="1"/>
  <c r="AG98" i="5" s="1"/>
  <c r="AG99" i="5" s="1"/>
  <c r="AG100" i="5" s="1"/>
  <c r="AG101" i="5" s="1"/>
  <c r="K7" i="5"/>
  <c r="S24" i="5"/>
  <c r="AA27" i="5"/>
  <c r="AE3" i="5"/>
  <c r="AA12" i="5"/>
  <c r="G14" i="5"/>
  <c r="S15" i="5"/>
  <c r="S26" i="5"/>
  <c r="C29" i="5"/>
  <c r="S34" i="5"/>
  <c r="S37" i="5"/>
  <c r="S40" i="5"/>
  <c r="S43" i="5"/>
  <c r="S46" i="5"/>
  <c r="O50" i="5"/>
  <c r="G32" i="5"/>
  <c r="AA6" i="5"/>
  <c r="K12" i="5"/>
  <c r="K18" i="5"/>
  <c r="S28" i="5"/>
  <c r="C34" i="5"/>
  <c r="C37" i="5"/>
  <c r="C40" i="5"/>
  <c r="C43" i="5"/>
  <c r="C46" i="5"/>
  <c r="C51" i="5"/>
  <c r="S50" i="5"/>
  <c r="C21" i="5"/>
  <c r="G24" i="5"/>
  <c r="G29" i="5"/>
  <c r="AA29" i="5"/>
  <c r="AE41" i="5"/>
  <c r="K32" i="5"/>
  <c r="K2" i="5"/>
  <c r="K6" i="5"/>
  <c r="AA21" i="5"/>
  <c r="W23" i="5"/>
  <c r="G26" i="5"/>
  <c r="W28" i="5"/>
  <c r="O41" i="5"/>
  <c r="AE47" i="5"/>
  <c r="G17" i="5"/>
  <c r="K24" i="5"/>
  <c r="S27" i="5"/>
  <c r="S30" i="5"/>
  <c r="AA31" i="5"/>
  <c r="C33" i="5"/>
  <c r="C36" i="5"/>
  <c r="C45" i="5"/>
  <c r="AA51" i="5"/>
  <c r="G2" i="5"/>
  <c r="S12" i="5"/>
  <c r="S18" i="5"/>
  <c r="C5" i="5"/>
  <c r="S22" i="5"/>
  <c r="AA23" i="5"/>
  <c r="S35" i="5"/>
  <c r="S38" i="5"/>
  <c r="C48" i="5"/>
  <c r="AA50" i="5"/>
  <c r="C2" i="5"/>
  <c r="K49" i="5"/>
  <c r="S48" i="5"/>
  <c r="S42" i="5"/>
  <c r="K31" i="5"/>
  <c r="C19" i="1"/>
  <c r="C7" i="1"/>
  <c r="O48" i="5"/>
  <c r="AE46" i="5"/>
  <c r="O45" i="5"/>
  <c r="AE43" i="5"/>
  <c r="O42" i="5"/>
  <c r="O39" i="5"/>
  <c r="AE37" i="5"/>
  <c r="O36" i="5"/>
  <c r="AE34" i="5"/>
  <c r="G22" i="5"/>
  <c r="G3" i="1"/>
  <c r="C15" i="3"/>
  <c r="G9" i="3"/>
  <c r="G45" i="3"/>
  <c r="G2" i="3"/>
  <c r="C37" i="3"/>
  <c r="C9" i="3"/>
  <c r="C16" i="3"/>
  <c r="G3" i="3"/>
  <c r="G10" i="3"/>
  <c r="C33" i="3"/>
  <c r="C40" i="3"/>
  <c r="G20" i="3"/>
  <c r="G34" i="3"/>
  <c r="C5" i="3"/>
  <c r="C34" i="3"/>
  <c r="G21" i="3"/>
  <c r="G28" i="3"/>
  <c r="G50" i="3"/>
  <c r="C21" i="3"/>
  <c r="G8" i="3"/>
  <c r="G15" i="3"/>
  <c r="G51" i="3"/>
  <c r="C31" i="3"/>
  <c r="G18" i="3"/>
  <c r="I52" i="3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C18" i="1"/>
  <c r="C6" i="1"/>
  <c r="C28" i="5"/>
  <c r="C21" i="1"/>
  <c r="C9" i="1"/>
  <c r="S47" i="5"/>
  <c r="S32" i="5"/>
  <c r="K30" i="5"/>
  <c r="G20" i="1"/>
  <c r="G8" i="1"/>
  <c r="G48" i="1"/>
  <c r="G42" i="1"/>
  <c r="C46" i="1"/>
  <c r="AE50" i="5"/>
  <c r="C4" i="1"/>
  <c r="C28" i="1"/>
  <c r="G40" i="1"/>
  <c r="G4" i="1"/>
  <c r="G30" i="1"/>
  <c r="C41" i="1"/>
  <c r="C50" i="1"/>
  <c r="G29" i="1"/>
  <c r="C16" i="1"/>
  <c r="G16" i="1"/>
  <c r="G31" i="1"/>
  <c r="C10" i="1"/>
  <c r="G37" i="1"/>
  <c r="G23" i="1"/>
  <c r="C22" i="1"/>
  <c r="G46" i="1"/>
  <c r="G28" i="1"/>
  <c r="C47" i="1"/>
  <c r="G34" i="1"/>
  <c r="C11" i="1"/>
  <c r="C17" i="1"/>
  <c r="C23" i="1"/>
  <c r="G17" i="1"/>
  <c r="C32" i="1"/>
  <c r="C5" i="1"/>
  <c r="C29" i="1"/>
  <c r="G43" i="1"/>
  <c r="G49" i="1"/>
  <c r="C35" i="1"/>
  <c r="G5" i="1"/>
  <c r="C8" i="1"/>
  <c r="C44" i="1"/>
  <c r="G11" i="1"/>
  <c r="C26" i="1"/>
  <c r="C38" i="1"/>
  <c r="C14" i="1"/>
  <c r="G2" i="1"/>
  <c r="C2" i="1"/>
  <c r="L52" i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S2" i="5"/>
  <c r="AE51" i="5"/>
  <c r="AE45" i="5"/>
  <c r="AE42" i="5"/>
  <c r="AE39" i="5"/>
  <c r="AE33" i="5"/>
  <c r="W22" i="5"/>
  <c r="W16" i="5"/>
  <c r="W10" i="5"/>
  <c r="G21" i="1"/>
  <c r="K48" i="5"/>
  <c r="C15" i="1"/>
  <c r="G19" i="1"/>
  <c r="C48" i="1"/>
  <c r="C42" i="1"/>
  <c r="C36" i="1"/>
  <c r="G18" i="1"/>
  <c r="G6" i="1"/>
  <c r="G47" i="1"/>
  <c r="G41" i="1"/>
  <c r="G35" i="1"/>
  <c r="C30" i="1"/>
  <c r="W2" i="5"/>
  <c r="K51" i="5"/>
  <c r="C27" i="1"/>
  <c r="C3" i="1"/>
  <c r="G7" i="1"/>
  <c r="C25" i="1"/>
  <c r="C13" i="1"/>
  <c r="C7" i="4"/>
  <c r="K13" i="6"/>
  <c r="K29" i="6"/>
  <c r="K45" i="6"/>
  <c r="C13" i="4"/>
  <c r="C39" i="4"/>
  <c r="K3" i="6"/>
  <c r="C8" i="6"/>
  <c r="G12" i="6"/>
  <c r="K19" i="6"/>
  <c r="G28" i="6"/>
  <c r="K35" i="6"/>
  <c r="C40" i="6"/>
  <c r="G44" i="6"/>
  <c r="K51" i="6"/>
  <c r="C33" i="4"/>
  <c r="C11" i="6"/>
  <c r="C27" i="6"/>
  <c r="C27" i="4"/>
  <c r="C47" i="4"/>
  <c r="K9" i="6"/>
  <c r="C17" i="6"/>
  <c r="G21" i="6"/>
  <c r="K25" i="6"/>
  <c r="C33" i="6"/>
  <c r="G37" i="6"/>
  <c r="C49" i="6"/>
  <c r="C8" i="4"/>
  <c r="C41" i="4"/>
  <c r="C7" i="6"/>
  <c r="C23" i="6"/>
  <c r="C39" i="6"/>
  <c r="C9" i="4"/>
  <c r="C29" i="4"/>
  <c r="K5" i="6"/>
  <c r="K21" i="6"/>
  <c r="K37" i="6"/>
  <c r="C23" i="4"/>
  <c r="C49" i="4"/>
  <c r="G4" i="6"/>
  <c r="C16" i="6"/>
  <c r="G20" i="6"/>
  <c r="K27" i="6"/>
  <c r="C32" i="6"/>
  <c r="G36" i="6"/>
  <c r="K43" i="6"/>
  <c r="C3" i="4"/>
  <c r="C17" i="4"/>
  <c r="C30" i="4"/>
  <c r="K14" i="6"/>
  <c r="C19" i="6"/>
  <c r="G26" i="6"/>
  <c r="K30" i="6"/>
  <c r="C35" i="6"/>
  <c r="K46" i="6"/>
  <c r="C51" i="6"/>
  <c r="C11" i="4"/>
  <c r="C24" i="4"/>
  <c r="C37" i="4"/>
  <c r="C50" i="4"/>
  <c r="C9" i="6"/>
  <c r="G13" i="6"/>
  <c r="K17" i="6"/>
  <c r="C25" i="6"/>
  <c r="G29" i="6"/>
  <c r="K33" i="6"/>
  <c r="G45" i="6"/>
  <c r="K49" i="6"/>
  <c r="C31" i="4"/>
  <c r="C44" i="4"/>
  <c r="G16" i="6"/>
  <c r="G32" i="6"/>
  <c r="G48" i="6"/>
  <c r="C5" i="4"/>
  <c r="C25" i="4"/>
  <c r="C51" i="4"/>
  <c r="K10" i="6"/>
  <c r="C15" i="6"/>
  <c r="G22" i="6"/>
  <c r="K26" i="6"/>
  <c r="G38" i="6"/>
  <c r="K42" i="6"/>
  <c r="C47" i="6"/>
  <c r="C19" i="4"/>
  <c r="C32" i="4"/>
  <c r="C20" i="6"/>
  <c r="K31" i="6"/>
  <c r="G24" i="6"/>
  <c r="C36" i="6"/>
  <c r="K47" i="6"/>
  <c r="C35" i="4"/>
  <c r="C48" i="4"/>
  <c r="G40" i="6"/>
  <c r="C15" i="4"/>
  <c r="K15" i="6"/>
  <c r="E52" i="4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AA2" i="5"/>
  <c r="K50" i="5"/>
  <c r="K47" i="5"/>
  <c r="C27" i="5"/>
  <c r="AA24" i="5"/>
  <c r="C9" i="5"/>
  <c r="G49" i="5"/>
  <c r="AA45" i="5"/>
  <c r="G45" i="5"/>
  <c r="AA42" i="5"/>
  <c r="G42" i="5"/>
  <c r="AA39" i="5"/>
  <c r="G39" i="5"/>
  <c r="AA36" i="5"/>
  <c r="G36" i="5"/>
  <c r="AA33" i="5"/>
  <c r="G33" i="5"/>
  <c r="AE31" i="5"/>
  <c r="W27" i="5"/>
  <c r="C25" i="5"/>
  <c r="W20" i="5"/>
  <c r="K17" i="5"/>
  <c r="W14" i="5"/>
  <c r="W49" i="5"/>
  <c r="C30" i="5"/>
  <c r="AA28" i="5"/>
  <c r="W25" i="5"/>
  <c r="K21" i="5"/>
  <c r="AE19" i="5"/>
  <c r="AE13" i="5"/>
  <c r="S8" i="5"/>
  <c r="G50" i="5"/>
  <c r="K46" i="5"/>
  <c r="W45" i="5"/>
  <c r="K43" i="5"/>
  <c r="W42" i="5"/>
  <c r="K40" i="5"/>
  <c r="W39" i="5"/>
  <c r="K37" i="5"/>
  <c r="W36" i="5"/>
  <c r="K34" i="5"/>
  <c r="W33" i="5"/>
  <c r="O32" i="5"/>
  <c r="G31" i="5"/>
  <c r="AE26" i="5"/>
  <c r="AE24" i="5"/>
  <c r="S20" i="5"/>
  <c r="G19" i="5"/>
  <c r="S14" i="5"/>
  <c r="G13" i="5"/>
  <c r="G9" i="5"/>
  <c r="C7" i="5"/>
  <c r="K4" i="5"/>
  <c r="W50" i="5"/>
  <c r="K29" i="5"/>
  <c r="S25" i="5"/>
  <c r="G21" i="5"/>
  <c r="AA17" i="5"/>
  <c r="G15" i="5"/>
  <c r="O8" i="5"/>
  <c r="W7" i="5"/>
  <c r="G51" i="5"/>
  <c r="AA46" i="5"/>
  <c r="G46" i="5"/>
  <c r="AA43" i="5"/>
  <c r="G43" i="5"/>
  <c r="AA40" i="5"/>
  <c r="G40" i="5"/>
  <c r="AA37" i="5"/>
  <c r="G37" i="5"/>
  <c r="AA34" i="5"/>
  <c r="G34" i="5"/>
  <c r="C31" i="5"/>
  <c r="AA26" i="5"/>
  <c r="O20" i="5"/>
  <c r="C19" i="5"/>
  <c r="O14" i="5"/>
  <c r="C13" i="5"/>
  <c r="AE32" i="5"/>
  <c r="W31" i="5"/>
  <c r="O27" i="5"/>
  <c r="O25" i="5"/>
  <c r="AE22" i="5"/>
  <c r="K22" i="5"/>
  <c r="W19" i="5"/>
  <c r="W13" i="5"/>
  <c r="W9" i="5"/>
  <c r="S7" i="5"/>
  <c r="O3" i="5"/>
  <c r="O2" i="5"/>
  <c r="W46" i="5"/>
  <c r="K44" i="5"/>
  <c r="W43" i="5"/>
  <c r="K41" i="5"/>
  <c r="W40" i="5"/>
  <c r="K38" i="5"/>
  <c r="W37" i="5"/>
  <c r="K35" i="5"/>
  <c r="W34" i="5"/>
  <c r="AE30" i="5"/>
  <c r="W26" i="5"/>
  <c r="C26" i="5"/>
  <c r="S23" i="5"/>
  <c r="W21" i="5"/>
  <c r="W15" i="5"/>
  <c r="W51" i="5"/>
  <c r="AA32" i="5"/>
  <c r="S31" i="5"/>
  <c r="K27" i="5"/>
  <c r="AA22" i="5"/>
  <c r="S19" i="5"/>
  <c r="AE16" i="5"/>
  <c r="S13" i="5"/>
  <c r="O7" i="5"/>
  <c r="G47" i="5"/>
  <c r="AA44" i="5"/>
  <c r="G44" i="5"/>
  <c r="AA41" i="5"/>
  <c r="G41" i="5"/>
  <c r="AA38" i="5"/>
  <c r="G38" i="5"/>
  <c r="AA35" i="5"/>
  <c r="G35" i="5"/>
  <c r="AE25" i="5"/>
  <c r="C24" i="5"/>
  <c r="S17" i="5"/>
  <c r="G16" i="5"/>
  <c r="S11" i="5"/>
  <c r="G10" i="5"/>
  <c r="C6" i="5"/>
  <c r="W47" i="5"/>
  <c r="W32" i="5"/>
  <c r="O31" i="5"/>
  <c r="G27" i="5"/>
  <c r="O19" i="5"/>
  <c r="O13" i="5"/>
  <c r="C8" i="5"/>
  <c r="G48" i="5"/>
  <c r="K45" i="5"/>
  <c r="W44" i="5"/>
  <c r="K42" i="5"/>
  <c r="W41" i="5"/>
  <c r="K39" i="5"/>
  <c r="W38" i="5"/>
  <c r="K36" i="5"/>
  <c r="W35" i="5"/>
  <c r="K33" i="5"/>
  <c r="C32" i="5"/>
  <c r="G25" i="5"/>
  <c r="K23" i="5"/>
  <c r="AA20" i="5"/>
  <c r="W48" i="5"/>
  <c r="S29" i="5"/>
  <c r="AE28" i="5"/>
  <c r="K28" i="5"/>
  <c r="O26" i="5"/>
  <c r="C20" i="5"/>
  <c r="C18" i="5"/>
  <c r="C14" i="5"/>
  <c r="C12" i="5"/>
  <c r="W8" i="5"/>
  <c r="AE7" i="5"/>
  <c r="AE20" i="5"/>
  <c r="AE14" i="5"/>
  <c r="AE8" i="5"/>
  <c r="AA3" i="5"/>
  <c r="G3" i="5"/>
  <c r="C10" i="3"/>
  <c r="C42" i="4"/>
  <c r="C45" i="6"/>
  <c r="G33" i="6"/>
  <c r="K23" i="6"/>
  <c r="C12" i="6"/>
  <c r="O21" i="5"/>
  <c r="O15" i="5"/>
  <c r="O9" i="5"/>
  <c r="G42" i="3"/>
  <c r="G30" i="3"/>
  <c r="K50" i="6"/>
  <c r="C37" i="6"/>
  <c r="G27" i="6"/>
  <c r="G25" i="6"/>
  <c r="AE27" i="5"/>
  <c r="AE21" i="5"/>
  <c r="AE15" i="5"/>
  <c r="AE9" i="5"/>
  <c r="W3" i="5"/>
  <c r="G6" i="3"/>
  <c r="C43" i="3"/>
  <c r="C6" i="4"/>
  <c r="O28" i="5"/>
  <c r="O22" i="5"/>
  <c r="O16" i="5"/>
  <c r="O10" i="5"/>
  <c r="O5" i="5"/>
  <c r="G40" i="3"/>
  <c r="C19" i="3"/>
  <c r="C7" i="3"/>
  <c r="G50" i="6"/>
  <c r="K38" i="6"/>
  <c r="C29" i="6"/>
  <c r="G17" i="6"/>
  <c r="K7" i="6"/>
  <c r="AE10" i="5"/>
  <c r="C38" i="4"/>
  <c r="G46" i="6"/>
  <c r="K34" i="6"/>
  <c r="C21" i="6"/>
  <c r="G11" i="6"/>
  <c r="G9" i="6"/>
  <c r="O29" i="5"/>
  <c r="O23" i="5"/>
  <c r="O17" i="5"/>
  <c r="O11" i="5"/>
  <c r="AE5" i="5"/>
  <c r="C17" i="3"/>
  <c r="C26" i="4"/>
  <c r="G5" i="6"/>
  <c r="AE29" i="5"/>
  <c r="AE23" i="5"/>
  <c r="AE17" i="5"/>
  <c r="AE11" i="5"/>
  <c r="C39" i="3"/>
  <c r="C36" i="4"/>
  <c r="C14" i="4"/>
  <c r="C44" i="6"/>
  <c r="G34" i="6"/>
  <c r="K22" i="6"/>
  <c r="C13" i="6"/>
  <c r="O30" i="5"/>
  <c r="O24" i="5"/>
  <c r="O18" i="5"/>
  <c r="O12" i="5"/>
  <c r="O6" i="5"/>
  <c r="W4" i="5"/>
  <c r="G36" i="3"/>
  <c r="G30" i="6"/>
  <c r="K18" i="6"/>
  <c r="C5" i="6"/>
  <c r="AE18" i="5"/>
  <c r="AE12" i="5"/>
  <c r="AE6" i="5"/>
  <c r="G47" i="3"/>
  <c r="G12" i="3"/>
  <c r="C49" i="3"/>
  <c r="C12" i="4"/>
  <c r="G11" i="3"/>
  <c r="C25" i="3"/>
  <c r="C22" i="4"/>
  <c r="G49" i="6"/>
  <c r="K39" i="6"/>
  <c r="C28" i="6"/>
  <c r="G18" i="6"/>
  <c r="K6" i="6"/>
  <c r="G33" i="3"/>
  <c r="C24" i="3"/>
  <c r="G43" i="6"/>
  <c r="G41" i="6"/>
  <c r="G14" i="6"/>
  <c r="C2" i="4"/>
  <c r="C50" i="6"/>
  <c r="C34" i="6"/>
  <c r="C18" i="6"/>
  <c r="G29" i="3"/>
  <c r="C42" i="3"/>
  <c r="C6" i="3"/>
  <c r="G51" i="6"/>
  <c r="G35" i="6"/>
  <c r="G19" i="6"/>
  <c r="G7" i="3"/>
  <c r="C20" i="3"/>
  <c r="K36" i="6"/>
  <c r="K20" i="6"/>
  <c r="K4" i="6"/>
  <c r="G4" i="5"/>
  <c r="G35" i="3"/>
  <c r="C48" i="3"/>
  <c r="C12" i="3"/>
  <c r="C4" i="4"/>
  <c r="C38" i="6"/>
  <c r="C22" i="6"/>
  <c r="C6" i="6"/>
  <c r="G49" i="3"/>
  <c r="G13" i="3"/>
  <c r="C2" i="6"/>
  <c r="G39" i="6"/>
  <c r="G23" i="6"/>
  <c r="G7" i="6"/>
  <c r="C12" i="7"/>
  <c r="G5" i="5"/>
  <c r="G41" i="3"/>
  <c r="C18" i="3"/>
  <c r="C10" i="4"/>
  <c r="G2" i="6"/>
  <c r="K40" i="6"/>
  <c r="K24" i="6"/>
  <c r="K8" i="6"/>
  <c r="G19" i="3"/>
  <c r="C32" i="3"/>
  <c r="C16" i="4"/>
  <c r="K2" i="6"/>
  <c r="C42" i="6"/>
  <c r="C26" i="6"/>
  <c r="C10" i="6"/>
  <c r="C3" i="6"/>
  <c r="G25" i="3"/>
  <c r="C38" i="3"/>
  <c r="C28" i="4"/>
  <c r="K44" i="6"/>
  <c r="K28" i="6"/>
  <c r="K12" i="6"/>
  <c r="C2" i="3"/>
  <c r="G17" i="3"/>
  <c r="C34" i="4"/>
  <c r="C46" i="6"/>
  <c r="C30" i="6"/>
  <c r="C14" i="6"/>
  <c r="C8" i="3"/>
  <c r="C40" i="4"/>
  <c r="G47" i="6"/>
  <c r="G31" i="6"/>
  <c r="G15" i="6"/>
  <c r="G3" i="6"/>
  <c r="G23" i="3"/>
  <c r="C46" i="4"/>
  <c r="K48" i="6"/>
  <c r="K32" i="6"/>
  <c r="K16" i="6"/>
  <c r="C4" i="3" l="1"/>
  <c r="C11" i="3"/>
  <c r="G24" i="3"/>
  <c r="C3" i="3"/>
  <c r="C44" i="3"/>
  <c r="C46" i="3"/>
  <c r="C31" i="6"/>
  <c r="G10" i="6"/>
  <c r="K11" i="6"/>
  <c r="C4" i="6"/>
  <c r="C24" i="6"/>
  <c r="AE48" i="5"/>
  <c r="AE36" i="5"/>
  <c r="C34" i="1"/>
  <c r="C41" i="3"/>
  <c r="G48" i="3"/>
  <c r="G28" i="5"/>
  <c r="AE49" i="5"/>
  <c r="AA15" i="5"/>
  <c r="W17" i="5"/>
  <c r="G12" i="5"/>
  <c r="C11" i="5"/>
  <c r="G6" i="5"/>
  <c r="S45" i="5"/>
  <c r="G31" i="3"/>
  <c r="C26" i="3"/>
  <c r="C43" i="4"/>
  <c r="C20" i="1"/>
  <c r="G39" i="1"/>
  <c r="C31" i="1"/>
  <c r="G44" i="3"/>
  <c r="G46" i="3"/>
  <c r="O33" i="5"/>
  <c r="S44" i="5"/>
  <c r="C49" i="5"/>
  <c r="G11" i="5"/>
  <c r="C15" i="5"/>
  <c r="AA30" i="5"/>
  <c r="C22" i="5"/>
  <c r="S10" i="5"/>
  <c r="K8" i="5"/>
  <c r="K16" i="5"/>
  <c r="W5" i="5"/>
  <c r="S51" i="5"/>
  <c r="G14" i="3"/>
  <c r="C18" i="4"/>
  <c r="C21" i="4"/>
  <c r="C43" i="6"/>
  <c r="G51" i="1"/>
  <c r="C49" i="1"/>
  <c r="G22" i="3"/>
  <c r="C27" i="3"/>
  <c r="G39" i="3"/>
  <c r="G38" i="3"/>
  <c r="S41" i="5"/>
  <c r="O47" i="5"/>
  <c r="S49" i="5"/>
  <c r="W11" i="5"/>
  <c r="W29" i="5"/>
  <c r="AA7" i="5"/>
  <c r="W6" i="5"/>
  <c r="C4" i="5"/>
  <c r="C33" i="1"/>
  <c r="G32" i="3"/>
  <c r="G16" i="3"/>
  <c r="C10" i="5"/>
  <c r="G27" i="1"/>
  <c r="C14" i="3"/>
  <c r="S33" i="5"/>
  <c r="C42" i="5"/>
  <c r="O44" i="5"/>
  <c r="AE44" i="5"/>
  <c r="K26" i="5"/>
  <c r="AA14" i="5"/>
  <c r="G14" i="1"/>
  <c r="S9" i="5"/>
  <c r="G26" i="3"/>
  <c r="G5" i="3"/>
  <c r="G43" i="3"/>
  <c r="C50" i="3"/>
  <c r="G8" i="6"/>
  <c r="G6" i="6"/>
  <c r="C41" i="6"/>
  <c r="C48" i="6"/>
  <c r="K41" i="6"/>
  <c r="G22" i="1"/>
  <c r="G36" i="1"/>
  <c r="C35" i="3"/>
  <c r="G27" i="3"/>
  <c r="C51" i="3"/>
  <c r="S36" i="5"/>
  <c r="C39" i="5"/>
  <c r="O49" i="5"/>
  <c r="AE2" i="5"/>
  <c r="S21" i="5"/>
  <c r="W24" i="5"/>
  <c r="AA8" i="5"/>
  <c r="G32" i="1"/>
  <c r="C36" i="3"/>
  <c r="G4" i="3"/>
  <c r="C30" i="3"/>
  <c r="G37" i="3"/>
  <c r="C13" i="3"/>
  <c r="C45" i="4"/>
  <c r="G42" i="6"/>
  <c r="C20" i="4"/>
  <c r="G10" i="1"/>
  <c r="G45" i="1"/>
  <c r="C28" i="3"/>
  <c r="C45" i="3"/>
  <c r="C29" i="3"/>
  <c r="AE40" i="5"/>
  <c r="S39" i="5"/>
  <c r="G23" i="5"/>
  <c r="O38" i="5"/>
  <c r="AE38" i="5"/>
  <c r="AA47" i="5"/>
  <c r="G20" i="5"/>
  <c r="C47" i="5"/>
  <c r="C45" i="1"/>
  <c r="C47" i="3"/>
  <c r="C23" i="3"/>
  <c r="C22" i="3"/>
  <c r="O35" i="5"/>
  <c r="AE35" i="5"/>
  <c r="AA48" i="5"/>
  <c r="AA18" i="5"/>
  <c r="K20" i="5"/>
  <c r="K15" i="5"/>
  <c r="G44" i="1"/>
  <c r="G15" i="1"/>
</calcChain>
</file>

<file path=xl/sharedStrings.xml><?xml version="1.0" encoding="utf-8"?>
<sst xmlns="http://schemas.openxmlformats.org/spreadsheetml/2006/main" count="565" uniqueCount="139">
  <si>
    <t>%</t>
  </si>
  <si>
    <t>Encounter</t>
  </si>
  <si>
    <t>1 Tendriculos</t>
  </si>
  <si>
    <t>1 Stag</t>
  </si>
  <si>
    <t>1 Aurochs</t>
  </si>
  <si>
    <t>1 Water Leaper</t>
  </si>
  <si>
    <t>1 Pooka</t>
  </si>
  <si>
    <t>2 Ringhorns</t>
  </si>
  <si>
    <t>1 Wereraptor</t>
  </si>
  <si>
    <t>1 River Drake</t>
  </si>
  <si>
    <t>1 Witchcrow</t>
  </si>
  <si>
    <t>Maldassi</t>
  </si>
  <si>
    <t>1 Kelpie</t>
  </si>
  <si>
    <t>Ironfang Patrol</t>
  </si>
  <si>
    <t>Molthuni Scouts</t>
  </si>
  <si>
    <t>1 Manticore</t>
  </si>
  <si>
    <t>Rorck Ogres</t>
  </si>
  <si>
    <t>1 Leucrotta</t>
  </si>
  <si>
    <t>1 Wyvern</t>
  </si>
  <si>
    <t>Night</t>
  </si>
  <si>
    <t>Exploration</t>
  </si>
  <si>
    <t>Exploration Encounter</t>
  </si>
  <si>
    <t>Night Encounter</t>
  </si>
  <si>
    <t>Exploration Encounter Info</t>
  </si>
  <si>
    <t>Night Encounter Info</t>
  </si>
  <si>
    <t>1 Grizzly Bear</t>
  </si>
  <si>
    <t>2 Snallygasters</t>
  </si>
  <si>
    <t>1 Ambergrim</t>
  </si>
  <si>
    <t>Suspicious Rangers</t>
  </si>
  <si>
    <t>1 Shamblimg Mound</t>
  </si>
  <si>
    <t>Leshy Patch</t>
  </si>
  <si>
    <t>Ironfang Legion Patrol</t>
  </si>
  <si>
    <t>2 Deathwebs</t>
  </si>
  <si>
    <t>1 Tick Swarm</t>
  </si>
  <si>
    <t>1 bulette</t>
  </si>
  <si>
    <t>1 Greater Mud Elemental</t>
  </si>
  <si>
    <t>1 Beastmaster Troop</t>
  </si>
  <si>
    <t>1 Clockwork Excavator</t>
  </si>
  <si>
    <t>Burl Ogres</t>
  </si>
  <si>
    <t>1 Genghyrl</t>
  </si>
  <si>
    <t>Chitinous Queen's Curse</t>
  </si>
  <si>
    <t>1 Athach</t>
  </si>
  <si>
    <t>Trapped Commoners</t>
  </si>
  <si>
    <t>Wounded Hobgoblin</t>
  </si>
  <si>
    <t>2 Hobgoblins</t>
  </si>
  <si>
    <t>Ironfang Scout</t>
  </si>
  <si>
    <t>1 Bugbear</t>
  </si>
  <si>
    <t>3 Hobgoblins</t>
  </si>
  <si>
    <t>City Encounter</t>
  </si>
  <si>
    <t>City Encounter Info</t>
  </si>
  <si>
    <t>Week 1</t>
  </si>
  <si>
    <t>Week 1 Encounter</t>
  </si>
  <si>
    <t>Week 1 Encounter Info</t>
  </si>
  <si>
    <t>1 worg</t>
  </si>
  <si>
    <t>Week 2</t>
  </si>
  <si>
    <t>Week 2 Encounter</t>
  </si>
  <si>
    <t>Week 2 Encounter Info</t>
  </si>
  <si>
    <t>Week 3</t>
  </si>
  <si>
    <t>Week 3 Encounter</t>
  </si>
  <si>
    <t>Week 3 Encounter Info</t>
  </si>
  <si>
    <t>Week 4</t>
  </si>
  <si>
    <t>Week 4 Encounter</t>
  </si>
  <si>
    <t>Week 4 Encounter Info</t>
  </si>
  <si>
    <t>Week 5</t>
  </si>
  <si>
    <t>Week 5 Encounter</t>
  </si>
  <si>
    <t>Week 5 Encounter Info</t>
  </si>
  <si>
    <t>Week 6</t>
  </si>
  <si>
    <t>Week 6 Encounter</t>
  </si>
  <si>
    <t>Week 6 Encounter Info</t>
  </si>
  <si>
    <t>Week 7</t>
  </si>
  <si>
    <t>Week 7 Encounter</t>
  </si>
  <si>
    <t>Week 7 Encounter Info</t>
  </si>
  <si>
    <t>Week 8</t>
  </si>
  <si>
    <t>Week 8 Encounter</t>
  </si>
  <si>
    <t>Week 8 Encounter Info</t>
  </si>
  <si>
    <t>2 Ironfang Scouts</t>
  </si>
  <si>
    <t>1 barghest</t>
  </si>
  <si>
    <t>2 ironfang heavy troopers</t>
  </si>
  <si>
    <t>1 bugbear stalker</t>
  </si>
  <si>
    <t>1 manticore</t>
  </si>
  <si>
    <t>2 minotaurs</t>
  </si>
  <si>
    <t>1 hobgoblin bonbardier</t>
  </si>
  <si>
    <t>2 hobgoblins &amp; 1 wolf</t>
  </si>
  <si>
    <t>1 hobgoblin &amp; 1 hobbe hound</t>
  </si>
  <si>
    <t>1 hobgoblin batlefiend zealot &amp; 3 hobgoblins</t>
  </si>
  <si>
    <t>1 hobgoblin forerunner &amp; 1 yzobu mount</t>
  </si>
  <si>
    <t>1 hobgoblin lieutenant &amp; 3 ironfang scounts</t>
  </si>
  <si>
    <t>Exploring</t>
  </si>
  <si>
    <t>Exploring Encounter</t>
  </si>
  <si>
    <t>Exploring Encounter Info</t>
  </si>
  <si>
    <t>Daylight</t>
  </si>
  <si>
    <t>Daylight Encounter</t>
  </si>
  <si>
    <t>Daylight Encounter Info</t>
  </si>
  <si>
    <t>Dusk</t>
  </si>
  <si>
    <t>Dusk Encounter</t>
  </si>
  <si>
    <t>Dusk Ecncounter Info</t>
  </si>
  <si>
    <t>1 Adv Destrachan</t>
  </si>
  <si>
    <t>1 Peuchen</t>
  </si>
  <si>
    <t>1 Elder Earth Elemental</t>
  </si>
  <si>
    <t>2 Yrthaks</t>
  </si>
  <si>
    <t>1 Banelight</t>
  </si>
  <si>
    <t>1 Frost Worm</t>
  </si>
  <si>
    <t>Nar Voth</t>
  </si>
  <si>
    <t>Nar Voth Encounter</t>
  </si>
  <si>
    <t>Nar Voth Encounter Info</t>
  </si>
  <si>
    <t>Sekamina</t>
  </si>
  <si>
    <t>Sekamina Encounter</t>
  </si>
  <si>
    <t>Sekamina Encounter Info</t>
  </si>
  <si>
    <t>1 gug</t>
  </si>
  <si>
    <t>1 Sayona</t>
  </si>
  <si>
    <t>1 Roper</t>
  </si>
  <si>
    <t>1 Fossil Golem</t>
  </si>
  <si>
    <t>1 Purple Worm</t>
  </si>
  <si>
    <t>Drow Hunting Party</t>
  </si>
  <si>
    <t>1 Azuverda</t>
  </si>
  <si>
    <t>Troglodyte Warren</t>
  </si>
  <si>
    <t>1 Khardajeen</t>
  </si>
  <si>
    <t>1 vemerak</t>
  </si>
  <si>
    <t>2 Deep Nagas</t>
  </si>
  <si>
    <t>1 Hyakume</t>
  </si>
  <si>
    <t>2 Ghorazaghs</t>
  </si>
  <si>
    <t>1 Hollow Serpent</t>
  </si>
  <si>
    <t>1 corpse lotus</t>
  </si>
  <si>
    <t>1 ankou</t>
  </si>
  <si>
    <t>1 goezspall</t>
  </si>
  <si>
    <t>1 gorynych</t>
  </si>
  <si>
    <t>1 nemhain</t>
  </si>
  <si>
    <t>Hunting Party</t>
  </si>
  <si>
    <t>Fey Reclaimers</t>
  </si>
  <si>
    <t>Ostryllax</t>
  </si>
  <si>
    <t>1 forest blight</t>
  </si>
  <si>
    <t>Bugbear</t>
  </si>
  <si>
    <t>Worg</t>
  </si>
  <si>
    <t>Garvex</t>
  </si>
  <si>
    <t>Kadu</t>
  </si>
  <si>
    <t>Yissti</t>
  </si>
  <si>
    <t>Skinder</t>
  </si>
  <si>
    <t>Scarvinious</t>
  </si>
  <si>
    <t>Scarvinious 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</si>
</sst>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workbookViewId="0">
      <selection activeCell="I2" sqref="I2"/>
    </sheetView>
  </sheetViews>
  <sheetFormatPr baseColWidth="10" defaultRowHeight="16"/>
  <cols>
    <col min="1" max="1" width="12.83203125" customWidth="1"/>
    <col min="2" max="2" width="12" customWidth="1"/>
    <col min="3" max="3" width="26" style="1" customWidth="1"/>
    <col min="4" max="4" width="4.33203125" style="1" customWidth="1"/>
    <col min="5" max="5" width="14" customWidth="1"/>
    <col min="6" max="6" width="9.6640625" customWidth="1"/>
    <col min="7" max="7" width="25" style="1" customWidth="1"/>
    <col min="8" max="8" width="4.33203125" style="1" customWidth="1"/>
    <col min="9" max="9" width="10.1640625" style="1" customWidth="1"/>
    <col min="10" max="10" width="20.33203125" style="1" customWidth="1"/>
    <col min="11" max="11" width="4.33203125" customWidth="1"/>
    <col min="12" max="12" width="4.1640625" bestFit="1" customWidth="1"/>
    <col min="13" max="13" width="20.1640625" customWidth="1"/>
    <col min="15" max="15" width="2.5" bestFit="1" customWidth="1"/>
    <col min="16" max="16" width="18.1640625" bestFit="1" customWidth="1"/>
  </cols>
  <sheetData>
    <row r="1" spans="1:16" s="1" customFormat="1" ht="32">
      <c r="A1" s="4" t="s">
        <v>20</v>
      </c>
      <c r="B1" s="4" t="s">
        <v>21</v>
      </c>
      <c r="C1" s="4" t="s">
        <v>23</v>
      </c>
      <c r="E1" s="4" t="s">
        <v>19</v>
      </c>
      <c r="F1" s="4" t="s">
        <v>22</v>
      </c>
      <c r="G1" s="4" t="s">
        <v>24</v>
      </c>
      <c r="I1" s="4" t="s">
        <v>48</v>
      </c>
      <c r="J1" s="4" t="s">
        <v>49</v>
      </c>
      <c r="L1" s="1" t="s">
        <v>0</v>
      </c>
      <c r="M1" s="1" t="s">
        <v>1</v>
      </c>
      <c r="O1" s="1" t="s">
        <v>0</v>
      </c>
      <c r="P1" s="1" t="s">
        <v>1</v>
      </c>
    </row>
    <row r="2" spans="1:16">
      <c r="A2" t="str">
        <f ca="1">IF(INT(RAND()*100)+1&lt;=30,"No","Yes")</f>
        <v>No</v>
      </c>
      <c r="B2">
        <f ca="1">(INT(RAND()*100)+1)</f>
        <v>28</v>
      </c>
      <c r="C2" s="1" t="str">
        <f t="shared" ref="C2:C33" ca="1" si="0">VLOOKUP(B2,WithcwoodEncounters,2)</f>
        <v>1 Water Leaper</v>
      </c>
      <c r="E2" t="str">
        <f ca="1">IF(INT(RAND()*100)+1&lt;=40,"No","Yes")</f>
        <v>Yes</v>
      </c>
      <c r="F2">
        <f ca="1">(INT(RAND()*100)+1)</f>
        <v>94</v>
      </c>
      <c r="G2" s="1" t="str">
        <f t="shared" ref="G2:G33" ca="1" si="1">VLOOKUP(F2,WithcwoodEncounters,2)</f>
        <v>1 Manticore</v>
      </c>
      <c r="I2">
        <f ca="1">(INT(RAND()*8)+1)</f>
        <v>3</v>
      </c>
      <c r="J2" s="1" t="str">
        <f t="shared" ref="J2:J25" ca="1" si="2">VLOOKUP(I2,CityEncounters,2)</f>
        <v>2 Hobgoblins</v>
      </c>
      <c r="L2">
        <v>1</v>
      </c>
      <c r="M2" t="str">
        <f ca="1">CONCATENATE((INT(RAND()*6)+1)," Lich Newts")</f>
        <v>6 Lich Newts</v>
      </c>
      <c r="O2">
        <v>1</v>
      </c>
      <c r="P2" t="s">
        <v>42</v>
      </c>
    </row>
    <row r="3" spans="1:16">
      <c r="A3" t="str">
        <f t="shared" ref="A3:A51" ca="1" si="3">IF(INT(RAND()*100)+1&lt;=30,"No","Yes")</f>
        <v>No</v>
      </c>
      <c r="B3">
        <f ca="1">(INT(RAND()*100)+1)</f>
        <v>57</v>
      </c>
      <c r="C3" s="1" t="str">
        <f t="shared" ca="1" si="0"/>
        <v>1 Witchcrow</v>
      </c>
      <c r="E3" t="str">
        <f t="shared" ref="E3:E51" ca="1" si="4">IF(INT(RAND()*100)+1&lt;=40,"No","Yes")</f>
        <v>Yes</v>
      </c>
      <c r="F3">
        <f t="shared" ref="F3:F51" ca="1" si="5">(INT(RAND()*100)+1)</f>
        <v>9</v>
      </c>
      <c r="G3" s="1" t="str">
        <f t="shared" ca="1" si="1"/>
        <v>1 Stag</v>
      </c>
      <c r="I3">
        <f t="shared" ref="I3:I25" ca="1" si="6">(INT(RAND()*8)+1)</f>
        <v>4</v>
      </c>
      <c r="J3" s="1" t="str">
        <f t="shared" ca="1" si="2"/>
        <v>2 Hobgoblins</v>
      </c>
      <c r="L3">
        <f>L2+1</f>
        <v>2</v>
      </c>
      <c r="M3" t="str">
        <f ca="1">CONCATENATE((INT(RAND()*6)+1)," Lich Newts")</f>
        <v>6 Lich Newts</v>
      </c>
      <c r="O3">
        <v>2</v>
      </c>
      <c r="P3" t="s">
        <v>43</v>
      </c>
    </row>
    <row r="4" spans="1:16">
      <c r="A4" t="str">
        <f t="shared" ca="1" si="3"/>
        <v>Yes</v>
      </c>
      <c r="B4">
        <f t="shared" ref="B4:B51" ca="1" si="7">(INT(RAND()*100)+1)</f>
        <v>72</v>
      </c>
      <c r="C4" s="1" t="str">
        <f t="shared" ca="1" si="0"/>
        <v>1 Kelpie</v>
      </c>
      <c r="E4" t="str">
        <f t="shared" ca="1" si="4"/>
        <v>No</v>
      </c>
      <c r="F4">
        <f t="shared" ca="1" si="5"/>
        <v>17</v>
      </c>
      <c r="G4" s="1" t="str">
        <f t="shared" ca="1" si="1"/>
        <v>2 Switchback Jackals</v>
      </c>
      <c r="I4">
        <f t="shared" ca="1" si="6"/>
        <v>2</v>
      </c>
      <c r="J4" s="1" t="str">
        <f t="shared" ca="1" si="2"/>
        <v>Wounded Hobgoblin</v>
      </c>
      <c r="L4">
        <f t="shared" ref="L4:L52" si="8">L3+1</f>
        <v>3</v>
      </c>
      <c r="M4" t="str">
        <f ca="1">CONCATENATE((INT(RAND()*6)+1)," Lich Newts")</f>
        <v>5 Lich Newts</v>
      </c>
      <c r="O4">
        <v>3</v>
      </c>
      <c r="P4" t="s">
        <v>44</v>
      </c>
    </row>
    <row r="5" spans="1:16">
      <c r="A5" t="str">
        <f t="shared" ca="1" si="3"/>
        <v>No</v>
      </c>
      <c r="B5">
        <f t="shared" ca="1" si="7"/>
        <v>18</v>
      </c>
      <c r="C5" s="1" t="str">
        <f t="shared" ca="1" si="0"/>
        <v>3 Switchback Jackals</v>
      </c>
      <c r="E5" t="str">
        <f t="shared" ca="1" si="4"/>
        <v>Yes</v>
      </c>
      <c r="F5">
        <f t="shared" ca="1" si="5"/>
        <v>60</v>
      </c>
      <c r="G5" s="1" t="str">
        <f t="shared" ca="1" si="1"/>
        <v>3 Sunflower Leshys</v>
      </c>
      <c r="I5">
        <f t="shared" ca="1" si="6"/>
        <v>1</v>
      </c>
      <c r="J5" s="1" t="str">
        <f t="shared" ca="1" si="2"/>
        <v>Trapped Commoners</v>
      </c>
      <c r="L5">
        <f t="shared" si="8"/>
        <v>4</v>
      </c>
      <c r="M5" t="str">
        <f ca="1">CONCATENATE((INT(RAND()*6)+1)," Lich Newts")</f>
        <v>4 Lich Newts</v>
      </c>
      <c r="O5">
        <v>4</v>
      </c>
      <c r="P5" t="s">
        <v>44</v>
      </c>
    </row>
    <row r="6" spans="1:16">
      <c r="A6" t="str">
        <f t="shared" ca="1" si="3"/>
        <v>Yes</v>
      </c>
      <c r="B6">
        <f t="shared" ca="1" si="7"/>
        <v>68</v>
      </c>
      <c r="C6" s="1" t="str">
        <f t="shared" ca="1" si="0"/>
        <v>Maldassi</v>
      </c>
      <c r="E6" t="str">
        <f t="shared" ca="1" si="4"/>
        <v>No</v>
      </c>
      <c r="F6">
        <f t="shared" ca="1" si="5"/>
        <v>64</v>
      </c>
      <c r="G6" s="1" t="str">
        <f t="shared" ca="1" si="1"/>
        <v>5 Sunflower Leshys</v>
      </c>
      <c r="I6">
        <f t="shared" ca="1" si="6"/>
        <v>1</v>
      </c>
      <c r="J6" s="1" t="str">
        <f t="shared" ca="1" si="2"/>
        <v>Trapped Commoners</v>
      </c>
      <c r="L6">
        <f t="shared" si="8"/>
        <v>5</v>
      </c>
      <c r="M6" t="str">
        <f ca="1">CONCATENATE((INT(RAND()*6)+1)," Lich Newts")</f>
        <v>2 Lich Newts</v>
      </c>
      <c r="O6">
        <v>5</v>
      </c>
      <c r="P6" t="s">
        <v>45</v>
      </c>
    </row>
    <row r="7" spans="1:16">
      <c r="A7" t="str">
        <f t="shared" ca="1" si="3"/>
        <v>Yes</v>
      </c>
      <c r="B7">
        <f t="shared" ca="1" si="7"/>
        <v>56</v>
      </c>
      <c r="C7" s="1" t="str">
        <f t="shared" ca="1" si="0"/>
        <v>1 Witchcrow</v>
      </c>
      <c r="E7" t="str">
        <f t="shared" ca="1" si="4"/>
        <v>No</v>
      </c>
      <c r="F7">
        <f t="shared" ca="1" si="5"/>
        <v>14</v>
      </c>
      <c r="G7" s="1" t="str">
        <f t="shared" ca="1" si="1"/>
        <v>3 Sprites</v>
      </c>
      <c r="I7">
        <f t="shared" ca="1" si="6"/>
        <v>2</v>
      </c>
      <c r="J7" s="1" t="str">
        <f t="shared" ca="1" si="2"/>
        <v>Wounded Hobgoblin</v>
      </c>
      <c r="L7">
        <f t="shared" si="8"/>
        <v>6</v>
      </c>
      <c r="M7" t="s">
        <v>3</v>
      </c>
      <c r="O7">
        <v>6</v>
      </c>
      <c r="P7" t="s">
        <v>45</v>
      </c>
    </row>
    <row r="8" spans="1:16">
      <c r="A8" t="str">
        <f t="shared" ca="1" si="3"/>
        <v>Yes</v>
      </c>
      <c r="B8">
        <f t="shared" ca="1" si="7"/>
        <v>5</v>
      </c>
      <c r="C8" s="1" t="str">
        <f t="shared" ca="1" si="0"/>
        <v>2 Lich Newts</v>
      </c>
      <c r="E8" t="str">
        <f t="shared" ca="1" si="4"/>
        <v>Yes</v>
      </c>
      <c r="F8">
        <f t="shared" ca="1" si="5"/>
        <v>43</v>
      </c>
      <c r="G8" s="1" t="str">
        <f t="shared" ca="1" si="1"/>
        <v>1 Wereraptor</v>
      </c>
      <c r="I8">
        <f t="shared" ca="1" si="6"/>
        <v>6</v>
      </c>
      <c r="J8" s="1" t="str">
        <f t="shared" ca="1" si="2"/>
        <v>Ironfang Scout</v>
      </c>
      <c r="L8">
        <f t="shared" si="8"/>
        <v>7</v>
      </c>
      <c r="M8" t="s">
        <v>3</v>
      </c>
      <c r="O8">
        <v>7</v>
      </c>
      <c r="P8" t="s">
        <v>46</v>
      </c>
    </row>
    <row r="9" spans="1:16">
      <c r="A9" t="str">
        <f t="shared" ca="1" si="3"/>
        <v>No</v>
      </c>
      <c r="B9">
        <f t="shared" ca="1" si="7"/>
        <v>80</v>
      </c>
      <c r="C9" s="1" t="str">
        <f t="shared" ca="1" si="0"/>
        <v>Ironfang Patrol</v>
      </c>
      <c r="E9" t="str">
        <f t="shared" ca="1" si="4"/>
        <v>Yes</v>
      </c>
      <c r="F9">
        <f t="shared" ca="1" si="5"/>
        <v>71</v>
      </c>
      <c r="G9" s="1" t="str">
        <f t="shared" ca="1" si="1"/>
        <v>Maldassi</v>
      </c>
      <c r="I9">
        <f t="shared" ca="1" si="6"/>
        <v>7</v>
      </c>
      <c r="J9" s="1" t="str">
        <f t="shared" ca="1" si="2"/>
        <v>1 Bugbear</v>
      </c>
      <c r="L9">
        <f t="shared" si="8"/>
        <v>8</v>
      </c>
      <c r="M9" t="s">
        <v>3</v>
      </c>
      <c r="O9">
        <v>8</v>
      </c>
      <c r="P9" t="s">
        <v>47</v>
      </c>
    </row>
    <row r="10" spans="1:16">
      <c r="A10" t="str">
        <f t="shared" ca="1" si="3"/>
        <v>Yes</v>
      </c>
      <c r="B10">
        <f t="shared" ca="1" si="7"/>
        <v>9</v>
      </c>
      <c r="C10" s="1" t="str">
        <f t="shared" ca="1" si="0"/>
        <v>1 Stag</v>
      </c>
      <c r="E10" t="str">
        <f t="shared" ca="1" si="4"/>
        <v>No</v>
      </c>
      <c r="F10">
        <f t="shared" ca="1" si="5"/>
        <v>29</v>
      </c>
      <c r="G10" s="1" t="str">
        <f t="shared" ca="1" si="1"/>
        <v>1 Water Leaper</v>
      </c>
      <c r="I10">
        <f t="shared" ca="1" si="6"/>
        <v>1</v>
      </c>
      <c r="J10" s="1" t="str">
        <f t="shared" ca="1" si="2"/>
        <v>Trapped Commoners</v>
      </c>
      <c r="L10">
        <f t="shared" si="8"/>
        <v>9</v>
      </c>
      <c r="M10" t="s">
        <v>3</v>
      </c>
    </row>
    <row r="11" spans="1:16">
      <c r="A11" t="str">
        <f t="shared" ca="1" si="3"/>
        <v>No</v>
      </c>
      <c r="B11">
        <f t="shared" ca="1" si="7"/>
        <v>91</v>
      </c>
      <c r="C11" s="1" t="str">
        <f t="shared" ca="1" si="0"/>
        <v>1 Manticore</v>
      </c>
      <c r="E11" t="str">
        <f t="shared" ca="1" si="4"/>
        <v>Yes</v>
      </c>
      <c r="F11">
        <f t="shared" ca="1" si="5"/>
        <v>74</v>
      </c>
      <c r="G11" s="1" t="str">
        <f t="shared" ca="1" si="1"/>
        <v>1 Kelpie</v>
      </c>
      <c r="I11">
        <f t="shared" ca="1" si="6"/>
        <v>6</v>
      </c>
      <c r="J11" s="1" t="str">
        <f t="shared" ca="1" si="2"/>
        <v>Ironfang Scout</v>
      </c>
      <c r="L11">
        <f t="shared" si="8"/>
        <v>10</v>
      </c>
      <c r="M11" t="str">
        <f ca="1">CONCATENATE((INT(RAND()*4)+1)+1," Sprites")</f>
        <v>3 Sprites</v>
      </c>
    </row>
    <row r="12" spans="1:16">
      <c r="A12" t="str">
        <f t="shared" ca="1" si="3"/>
        <v>No</v>
      </c>
      <c r="B12">
        <f t="shared" ca="1" si="7"/>
        <v>66</v>
      </c>
      <c r="C12" s="1" t="str">
        <f t="shared" ca="1" si="0"/>
        <v>Maldassi</v>
      </c>
      <c r="E12" t="str">
        <f t="shared" ca="1" si="4"/>
        <v>Yes</v>
      </c>
      <c r="F12">
        <f t="shared" ca="1" si="5"/>
        <v>91</v>
      </c>
      <c r="G12" s="1" t="str">
        <f t="shared" ca="1" si="1"/>
        <v>1 Manticore</v>
      </c>
      <c r="I12">
        <f t="shared" ca="1" si="6"/>
        <v>3</v>
      </c>
      <c r="J12" s="1" t="str">
        <f t="shared" ca="1" si="2"/>
        <v>2 Hobgoblins</v>
      </c>
      <c r="L12">
        <f t="shared" si="8"/>
        <v>11</v>
      </c>
      <c r="M12" t="str">
        <f ca="1">CONCATENATE((INT(RAND()*4)+1)+1," Sprites")</f>
        <v>3 Sprites</v>
      </c>
    </row>
    <row r="13" spans="1:16">
      <c r="A13" t="str">
        <f t="shared" ca="1" si="3"/>
        <v>Yes</v>
      </c>
      <c r="B13">
        <f t="shared" ca="1" si="7"/>
        <v>71</v>
      </c>
      <c r="C13" s="1" t="str">
        <f t="shared" ca="1" si="0"/>
        <v>Maldassi</v>
      </c>
      <c r="E13" t="str">
        <f t="shared" ca="1" si="4"/>
        <v>Yes</v>
      </c>
      <c r="F13">
        <f t="shared" ca="1" si="5"/>
        <v>67</v>
      </c>
      <c r="G13" s="1" t="str">
        <f t="shared" ca="1" si="1"/>
        <v>Maldassi</v>
      </c>
      <c r="I13">
        <f t="shared" ca="1" si="6"/>
        <v>1</v>
      </c>
      <c r="J13" s="1" t="str">
        <f t="shared" ca="1" si="2"/>
        <v>Trapped Commoners</v>
      </c>
      <c r="L13">
        <f t="shared" si="8"/>
        <v>12</v>
      </c>
      <c r="M13" t="str">
        <f ca="1">CONCATENATE((INT(RAND()*4)+1)+1," Sprites")</f>
        <v>5 Sprites</v>
      </c>
    </row>
    <row r="14" spans="1:16">
      <c r="A14" t="str">
        <f t="shared" ca="1" si="3"/>
        <v>No</v>
      </c>
      <c r="B14">
        <f t="shared" ca="1" si="7"/>
        <v>95</v>
      </c>
      <c r="C14" s="1" t="str">
        <f t="shared" ca="1" si="0"/>
        <v>Rorck Ogres</v>
      </c>
      <c r="E14" t="str">
        <f t="shared" ca="1" si="4"/>
        <v>No</v>
      </c>
      <c r="F14">
        <f t="shared" ca="1" si="5"/>
        <v>80</v>
      </c>
      <c r="G14" s="1" t="str">
        <f t="shared" ca="1" si="1"/>
        <v>Ironfang Patrol</v>
      </c>
      <c r="I14">
        <f t="shared" ca="1" si="6"/>
        <v>5</v>
      </c>
      <c r="J14" s="1" t="str">
        <f t="shared" ca="1" si="2"/>
        <v>Ironfang Scout</v>
      </c>
      <c r="L14">
        <f t="shared" si="8"/>
        <v>13</v>
      </c>
      <c r="M14" t="str">
        <f ca="1">CONCATENATE((INT(RAND()*4)+1)+1," Sprites")</f>
        <v>5 Sprites</v>
      </c>
    </row>
    <row r="15" spans="1:16">
      <c r="A15" t="str">
        <f t="shared" ca="1" si="3"/>
        <v>Yes</v>
      </c>
      <c r="B15">
        <f t="shared" ca="1" si="7"/>
        <v>32</v>
      </c>
      <c r="C15" s="1" t="str">
        <f t="shared" ca="1" si="0"/>
        <v>1 Pooka</v>
      </c>
      <c r="E15" t="str">
        <f t="shared" ca="1" si="4"/>
        <v>Yes</v>
      </c>
      <c r="F15">
        <f t="shared" ca="1" si="5"/>
        <v>4</v>
      </c>
      <c r="G15" s="1" t="str">
        <f t="shared" ca="1" si="1"/>
        <v>4 Lich Newts</v>
      </c>
      <c r="I15">
        <f t="shared" ca="1" si="6"/>
        <v>7</v>
      </c>
      <c r="J15" s="1" t="str">
        <f t="shared" ca="1" si="2"/>
        <v>1 Bugbear</v>
      </c>
      <c r="L15">
        <f t="shared" si="8"/>
        <v>14</v>
      </c>
      <c r="M15" t="str">
        <f ca="1">CONCATENATE((INT(RAND()*4)+1)+1," Sprites")</f>
        <v>3 Sprites</v>
      </c>
    </row>
    <row r="16" spans="1:16">
      <c r="A16" t="str">
        <f t="shared" ca="1" si="3"/>
        <v>Yes</v>
      </c>
      <c r="B16">
        <f t="shared" ca="1" si="7"/>
        <v>11</v>
      </c>
      <c r="C16" s="1" t="str">
        <f t="shared" ca="1" si="0"/>
        <v>3 Sprites</v>
      </c>
      <c r="E16" t="str">
        <f t="shared" ca="1" si="4"/>
        <v>Yes</v>
      </c>
      <c r="F16">
        <f t="shared" ca="1" si="5"/>
        <v>97</v>
      </c>
      <c r="G16" s="1" t="str">
        <f t="shared" ca="1" si="1"/>
        <v>Rorck Ogres</v>
      </c>
      <c r="I16">
        <f t="shared" ca="1" si="6"/>
        <v>6</v>
      </c>
      <c r="J16" s="1" t="str">
        <f t="shared" ca="1" si="2"/>
        <v>Ironfang Scout</v>
      </c>
      <c r="L16">
        <f t="shared" si="8"/>
        <v>15</v>
      </c>
      <c r="M16" t="str">
        <f t="shared" ref="M16:M21" ca="1" si="9">CONCATENATE((INT(RAND()*4)+1)," Switchback Jackals")</f>
        <v>1 Switchback Jackals</v>
      </c>
    </row>
    <row r="17" spans="1:13">
      <c r="A17" t="str">
        <f t="shared" ca="1" si="3"/>
        <v>Yes</v>
      </c>
      <c r="B17">
        <f t="shared" ca="1" si="7"/>
        <v>40</v>
      </c>
      <c r="C17" s="1" t="str">
        <f t="shared" ca="1" si="0"/>
        <v>2 Ringhorns</v>
      </c>
      <c r="E17" t="str">
        <f t="shared" ca="1" si="4"/>
        <v>Yes</v>
      </c>
      <c r="F17">
        <f t="shared" ca="1" si="5"/>
        <v>55</v>
      </c>
      <c r="G17" s="1" t="str">
        <f t="shared" ca="1" si="1"/>
        <v>1 Witchcrow</v>
      </c>
      <c r="I17">
        <f t="shared" ca="1" si="6"/>
        <v>3</v>
      </c>
      <c r="J17" s="1" t="str">
        <f t="shared" ca="1" si="2"/>
        <v>2 Hobgoblins</v>
      </c>
      <c r="L17">
        <f t="shared" si="8"/>
        <v>16</v>
      </c>
      <c r="M17" t="str">
        <f t="shared" ca="1" si="9"/>
        <v>2 Switchback Jackals</v>
      </c>
    </row>
    <row r="18" spans="1:13">
      <c r="A18" t="str">
        <f t="shared" ca="1" si="3"/>
        <v>No</v>
      </c>
      <c r="B18">
        <f t="shared" ca="1" si="7"/>
        <v>65</v>
      </c>
      <c r="C18" s="1" t="str">
        <f t="shared" ca="1" si="0"/>
        <v>3 Sunflower Leshys</v>
      </c>
      <c r="E18" t="str">
        <f t="shared" ca="1" si="4"/>
        <v>Yes</v>
      </c>
      <c r="F18">
        <f t="shared" ca="1" si="5"/>
        <v>45</v>
      </c>
      <c r="G18" s="1" t="str">
        <f t="shared" ca="1" si="1"/>
        <v>1 Wereraptor</v>
      </c>
      <c r="I18">
        <f t="shared" ca="1" si="6"/>
        <v>7</v>
      </c>
      <c r="J18" s="1" t="str">
        <f t="shared" ca="1" si="2"/>
        <v>1 Bugbear</v>
      </c>
      <c r="L18">
        <f t="shared" si="8"/>
        <v>17</v>
      </c>
      <c r="M18" t="str">
        <f t="shared" ca="1" si="9"/>
        <v>2 Switchback Jackals</v>
      </c>
    </row>
    <row r="19" spans="1:13">
      <c r="A19" t="str">
        <f t="shared" ca="1" si="3"/>
        <v>No</v>
      </c>
      <c r="B19">
        <f t="shared" ca="1" si="7"/>
        <v>49</v>
      </c>
      <c r="C19" s="1" t="str">
        <f t="shared" ca="1" si="0"/>
        <v>1 River Drake</v>
      </c>
      <c r="E19" t="str">
        <f t="shared" ca="1" si="4"/>
        <v>Yes</v>
      </c>
      <c r="F19">
        <f t="shared" ca="1" si="5"/>
        <v>74</v>
      </c>
      <c r="G19" s="1" t="str">
        <f t="shared" ca="1" si="1"/>
        <v>1 Kelpie</v>
      </c>
      <c r="I19">
        <f t="shared" ca="1" si="6"/>
        <v>4</v>
      </c>
      <c r="J19" s="1" t="str">
        <f t="shared" ca="1" si="2"/>
        <v>2 Hobgoblins</v>
      </c>
      <c r="L19">
        <f t="shared" si="8"/>
        <v>18</v>
      </c>
      <c r="M19" t="str">
        <f t="shared" ca="1" si="9"/>
        <v>3 Switchback Jackals</v>
      </c>
    </row>
    <row r="20" spans="1:13">
      <c r="A20" t="str">
        <f t="shared" ca="1" si="3"/>
        <v>Yes</v>
      </c>
      <c r="B20">
        <f t="shared" ca="1" si="7"/>
        <v>68</v>
      </c>
      <c r="C20" s="1" t="str">
        <f t="shared" ca="1" si="0"/>
        <v>Maldassi</v>
      </c>
      <c r="E20" t="str">
        <f t="shared" ca="1" si="4"/>
        <v>No</v>
      </c>
      <c r="F20">
        <f t="shared" ca="1" si="5"/>
        <v>71</v>
      </c>
      <c r="G20" s="1" t="str">
        <f t="shared" ca="1" si="1"/>
        <v>Maldassi</v>
      </c>
      <c r="I20">
        <f t="shared" ca="1" si="6"/>
        <v>7</v>
      </c>
      <c r="J20" s="1" t="str">
        <f t="shared" ca="1" si="2"/>
        <v>1 Bugbear</v>
      </c>
      <c r="L20">
        <f t="shared" si="8"/>
        <v>19</v>
      </c>
      <c r="M20" t="str">
        <f t="shared" ca="1" si="9"/>
        <v>2 Switchback Jackals</v>
      </c>
    </row>
    <row r="21" spans="1:13">
      <c r="A21" t="str">
        <f t="shared" ca="1" si="3"/>
        <v>Yes</v>
      </c>
      <c r="B21">
        <f t="shared" ca="1" si="7"/>
        <v>32</v>
      </c>
      <c r="C21" s="1" t="str">
        <f t="shared" ca="1" si="0"/>
        <v>1 Pooka</v>
      </c>
      <c r="E21" t="str">
        <f t="shared" ca="1" si="4"/>
        <v>Yes</v>
      </c>
      <c r="F21">
        <f t="shared" ca="1" si="5"/>
        <v>51</v>
      </c>
      <c r="G21" s="1" t="str">
        <f t="shared" ca="1" si="1"/>
        <v>1 Witchcrow</v>
      </c>
      <c r="I21">
        <f t="shared" ca="1" si="6"/>
        <v>3</v>
      </c>
      <c r="J21" s="1" t="str">
        <f t="shared" ca="1" si="2"/>
        <v>2 Hobgoblins</v>
      </c>
      <c r="L21">
        <f t="shared" si="8"/>
        <v>20</v>
      </c>
      <c r="M21" t="str">
        <f t="shared" ca="1" si="9"/>
        <v>1 Switchback Jackals</v>
      </c>
    </row>
    <row r="22" spans="1:13">
      <c r="A22" t="str">
        <f t="shared" ca="1" si="3"/>
        <v>No</v>
      </c>
      <c r="B22">
        <f t="shared" ca="1" si="7"/>
        <v>34</v>
      </c>
      <c r="C22" s="1" t="str">
        <f t="shared" ca="1" si="0"/>
        <v>1 Pooka</v>
      </c>
      <c r="E22" t="str">
        <f t="shared" ca="1" si="4"/>
        <v>Yes</v>
      </c>
      <c r="F22">
        <f t="shared" ca="1" si="5"/>
        <v>100</v>
      </c>
      <c r="G22" s="1" t="str">
        <f t="shared" ca="1" si="1"/>
        <v>1 Wyvern</v>
      </c>
      <c r="I22">
        <f t="shared" ca="1" si="6"/>
        <v>2</v>
      </c>
      <c r="J22" s="1" t="str">
        <f t="shared" ca="1" si="2"/>
        <v>Wounded Hobgoblin</v>
      </c>
      <c r="L22">
        <f t="shared" si="8"/>
        <v>21</v>
      </c>
      <c r="M22" t="s">
        <v>4</v>
      </c>
    </row>
    <row r="23" spans="1:13">
      <c r="A23" t="str">
        <f t="shared" ca="1" si="3"/>
        <v>Yes</v>
      </c>
      <c r="B23">
        <f t="shared" ca="1" si="7"/>
        <v>33</v>
      </c>
      <c r="C23" s="1" t="str">
        <f t="shared" ca="1" si="0"/>
        <v>1 Pooka</v>
      </c>
      <c r="E23" t="str">
        <f t="shared" ca="1" si="4"/>
        <v>No</v>
      </c>
      <c r="F23">
        <f t="shared" ca="1" si="5"/>
        <v>99</v>
      </c>
      <c r="G23" s="1" t="str">
        <f t="shared" ca="1" si="1"/>
        <v>1 Leucrotta</v>
      </c>
      <c r="I23">
        <f t="shared" ca="1" si="6"/>
        <v>5</v>
      </c>
      <c r="J23" s="1" t="str">
        <f t="shared" ca="1" si="2"/>
        <v>Ironfang Scout</v>
      </c>
      <c r="L23">
        <f t="shared" si="8"/>
        <v>22</v>
      </c>
      <c r="M23" t="s">
        <v>4</v>
      </c>
    </row>
    <row r="24" spans="1:13">
      <c r="A24" t="str">
        <f t="shared" ca="1" si="3"/>
        <v>No</v>
      </c>
      <c r="B24">
        <f t="shared" ca="1" si="7"/>
        <v>81</v>
      </c>
      <c r="C24" s="1" t="str">
        <f t="shared" ca="1" si="0"/>
        <v>Ironfang Patrol</v>
      </c>
      <c r="E24" t="str">
        <f t="shared" ca="1" si="4"/>
        <v>Yes</v>
      </c>
      <c r="F24">
        <f t="shared" ca="1" si="5"/>
        <v>45</v>
      </c>
      <c r="G24" s="1" t="str">
        <f t="shared" ca="1" si="1"/>
        <v>1 Wereraptor</v>
      </c>
      <c r="I24">
        <f t="shared" ca="1" si="6"/>
        <v>7</v>
      </c>
      <c r="J24" s="1" t="str">
        <f t="shared" ca="1" si="2"/>
        <v>1 Bugbear</v>
      </c>
      <c r="L24">
        <f t="shared" si="8"/>
        <v>23</v>
      </c>
      <c r="M24" t="s">
        <v>4</v>
      </c>
    </row>
    <row r="25" spans="1:13">
      <c r="A25" t="str">
        <f t="shared" ca="1" si="3"/>
        <v>Yes</v>
      </c>
      <c r="B25">
        <f t="shared" ca="1" si="7"/>
        <v>78</v>
      </c>
      <c r="C25" s="1" t="str">
        <f t="shared" ca="1" si="0"/>
        <v>1 Kelpie</v>
      </c>
      <c r="E25" t="str">
        <f t="shared" ca="1" si="4"/>
        <v>Yes</v>
      </c>
      <c r="F25">
        <f t="shared" ca="1" si="5"/>
        <v>67</v>
      </c>
      <c r="G25" s="1" t="str">
        <f t="shared" ca="1" si="1"/>
        <v>Maldassi</v>
      </c>
      <c r="I25">
        <f t="shared" ca="1" si="6"/>
        <v>2</v>
      </c>
      <c r="J25" s="1" t="str">
        <f t="shared" ca="1" si="2"/>
        <v>Wounded Hobgoblin</v>
      </c>
      <c r="L25">
        <f t="shared" si="8"/>
        <v>24</v>
      </c>
      <c r="M25" t="s">
        <v>4</v>
      </c>
    </row>
    <row r="26" spans="1:13">
      <c r="A26" t="str">
        <f t="shared" ca="1" si="3"/>
        <v>Yes</v>
      </c>
      <c r="B26">
        <f t="shared" ca="1" si="7"/>
        <v>64</v>
      </c>
      <c r="C26" s="1" t="str">
        <f t="shared" ca="1" si="0"/>
        <v>5 Sunflower Leshys</v>
      </c>
      <c r="E26" t="str">
        <f t="shared" ca="1" si="4"/>
        <v>Yes</v>
      </c>
      <c r="F26">
        <f t="shared" ca="1" si="5"/>
        <v>17</v>
      </c>
      <c r="G26" s="1" t="str">
        <f t="shared" ca="1" si="1"/>
        <v>2 Switchback Jackals</v>
      </c>
      <c r="I26"/>
      <c r="L26">
        <f t="shared" si="8"/>
        <v>25</v>
      </c>
      <c r="M26" t="s">
        <v>5</v>
      </c>
    </row>
    <row r="27" spans="1:13">
      <c r="A27" t="str">
        <f t="shared" ca="1" si="3"/>
        <v>Yes</v>
      </c>
      <c r="B27">
        <f t="shared" ca="1" si="7"/>
        <v>7</v>
      </c>
      <c r="C27" s="1" t="str">
        <f t="shared" ca="1" si="0"/>
        <v>1 Stag</v>
      </c>
      <c r="E27" t="str">
        <f t="shared" ca="1" si="4"/>
        <v>No</v>
      </c>
      <c r="F27">
        <f t="shared" ca="1" si="5"/>
        <v>69</v>
      </c>
      <c r="G27" s="1" t="str">
        <f t="shared" ca="1" si="1"/>
        <v>Maldassi</v>
      </c>
      <c r="I27"/>
      <c r="J27" s="4" t="s">
        <v>138</v>
      </c>
      <c r="L27">
        <f t="shared" si="8"/>
        <v>26</v>
      </c>
      <c r="M27" t="s">
        <v>5</v>
      </c>
    </row>
    <row r="28" spans="1:13">
      <c r="A28" t="str">
        <f t="shared" ca="1" si="3"/>
        <v>Yes</v>
      </c>
      <c r="B28">
        <f t="shared" ca="1" si="7"/>
        <v>84</v>
      </c>
      <c r="C28" s="1" t="str">
        <f t="shared" ca="1" si="0"/>
        <v>Ironfang Patrol</v>
      </c>
      <c r="E28" t="str">
        <f t="shared" ca="1" si="4"/>
        <v>Yes</v>
      </c>
      <c r="F28">
        <f t="shared" ca="1" si="5"/>
        <v>51</v>
      </c>
      <c r="G28" s="1" t="str">
        <f t="shared" ca="1" si="1"/>
        <v>1 Witchcrow</v>
      </c>
      <c r="I28"/>
      <c r="J28" s="1" t="s">
        <v>45</v>
      </c>
      <c r="L28">
        <f t="shared" si="8"/>
        <v>27</v>
      </c>
      <c r="M28" t="s">
        <v>5</v>
      </c>
    </row>
    <row r="29" spans="1:13">
      <c r="A29" t="str">
        <f t="shared" ca="1" si="3"/>
        <v>Yes</v>
      </c>
      <c r="B29">
        <f t="shared" ca="1" si="7"/>
        <v>46</v>
      </c>
      <c r="C29" s="1" t="str">
        <f t="shared" ca="1" si="0"/>
        <v>1 Wereraptor</v>
      </c>
      <c r="E29" t="str">
        <f t="shared" ca="1" si="4"/>
        <v>Yes</v>
      </c>
      <c r="F29">
        <f t="shared" ca="1" si="5"/>
        <v>36</v>
      </c>
      <c r="G29" s="1" t="str">
        <f t="shared" ca="1" si="1"/>
        <v>2 Ringhorns</v>
      </c>
      <c r="I29"/>
      <c r="J29" s="1" t="s">
        <v>45</v>
      </c>
      <c r="L29">
        <f t="shared" si="8"/>
        <v>28</v>
      </c>
      <c r="M29" t="s">
        <v>5</v>
      </c>
    </row>
    <row r="30" spans="1:13">
      <c r="A30" t="str">
        <f t="shared" ca="1" si="3"/>
        <v>Yes</v>
      </c>
      <c r="B30">
        <f t="shared" ca="1" si="7"/>
        <v>91</v>
      </c>
      <c r="C30" s="1" t="str">
        <f t="shared" ca="1" si="0"/>
        <v>1 Manticore</v>
      </c>
      <c r="E30" t="str">
        <f t="shared" ca="1" si="4"/>
        <v>Yes</v>
      </c>
      <c r="F30">
        <f t="shared" ca="1" si="5"/>
        <v>64</v>
      </c>
      <c r="G30" s="1" t="str">
        <f t="shared" ca="1" si="1"/>
        <v>5 Sunflower Leshys</v>
      </c>
      <c r="I30"/>
      <c r="J30" s="1" t="s">
        <v>45</v>
      </c>
      <c r="L30">
        <f t="shared" si="8"/>
        <v>29</v>
      </c>
      <c r="M30" t="s">
        <v>5</v>
      </c>
    </row>
    <row r="31" spans="1:13">
      <c r="A31" t="str">
        <f t="shared" ca="1" si="3"/>
        <v>Yes</v>
      </c>
      <c r="B31">
        <f t="shared" ca="1" si="7"/>
        <v>6</v>
      </c>
      <c r="C31" s="1" t="str">
        <f t="shared" ca="1" si="0"/>
        <v>1 Stag</v>
      </c>
      <c r="E31" t="str">
        <f t="shared" ca="1" si="4"/>
        <v>Yes</v>
      </c>
      <c r="F31">
        <f t="shared" ca="1" si="5"/>
        <v>24</v>
      </c>
      <c r="G31" s="1" t="str">
        <f t="shared" ca="1" si="1"/>
        <v>1 Aurochs</v>
      </c>
      <c r="I31"/>
      <c r="J31" s="1" t="s">
        <v>45</v>
      </c>
      <c r="L31">
        <f t="shared" si="8"/>
        <v>30</v>
      </c>
      <c r="M31" t="s">
        <v>5</v>
      </c>
    </row>
    <row r="32" spans="1:13">
      <c r="A32" t="str">
        <f t="shared" ca="1" si="3"/>
        <v>No</v>
      </c>
      <c r="B32">
        <f t="shared" ca="1" si="7"/>
        <v>90</v>
      </c>
      <c r="C32" s="1" t="str">
        <f t="shared" ca="1" si="0"/>
        <v>Molthuni Scouts</v>
      </c>
      <c r="E32" t="str">
        <f t="shared" ca="1" si="4"/>
        <v>Yes</v>
      </c>
      <c r="F32">
        <f t="shared" ca="1" si="5"/>
        <v>36</v>
      </c>
      <c r="G32" s="1" t="str">
        <f t="shared" ca="1" si="1"/>
        <v>2 Ringhorns</v>
      </c>
      <c r="I32"/>
      <c r="J32" s="1" t="s">
        <v>45</v>
      </c>
      <c r="L32">
        <f t="shared" si="8"/>
        <v>31</v>
      </c>
      <c r="M32" t="s">
        <v>6</v>
      </c>
    </row>
    <row r="33" spans="1:13">
      <c r="A33" t="str">
        <f t="shared" ca="1" si="3"/>
        <v>No</v>
      </c>
      <c r="B33">
        <f t="shared" ca="1" si="7"/>
        <v>50</v>
      </c>
      <c r="C33" s="1" t="str">
        <f t="shared" ca="1" si="0"/>
        <v>1 River Drake</v>
      </c>
      <c r="E33" t="str">
        <f t="shared" ca="1" si="4"/>
        <v>No</v>
      </c>
      <c r="F33">
        <f t="shared" ca="1" si="5"/>
        <v>82</v>
      </c>
      <c r="G33" s="1" t="str">
        <f t="shared" ca="1" si="1"/>
        <v>Ironfang Patrol</v>
      </c>
      <c r="I33"/>
      <c r="J33" s="1" t="s">
        <v>45</v>
      </c>
      <c r="L33">
        <f t="shared" si="8"/>
        <v>32</v>
      </c>
      <c r="M33" t="s">
        <v>6</v>
      </c>
    </row>
    <row r="34" spans="1:13">
      <c r="A34" t="str">
        <f t="shared" ca="1" si="3"/>
        <v>No</v>
      </c>
      <c r="B34">
        <f t="shared" ca="1" si="7"/>
        <v>76</v>
      </c>
      <c r="C34" s="1" t="str">
        <f t="shared" ref="C34:C51" ca="1" si="10">VLOOKUP(B34,WithcwoodEncounters,2)</f>
        <v>1 Kelpie</v>
      </c>
      <c r="E34" t="str">
        <f t="shared" ca="1" si="4"/>
        <v>Yes</v>
      </c>
      <c r="F34">
        <f t="shared" ca="1" si="5"/>
        <v>62</v>
      </c>
      <c r="G34" s="1" t="str">
        <f t="shared" ref="G34:G51" ca="1" si="11">VLOOKUP(F34,WithcwoodEncounters,2)</f>
        <v>1 Sunflower Leshys</v>
      </c>
      <c r="I34"/>
      <c r="J34" s="1" t="s">
        <v>45</v>
      </c>
      <c r="L34">
        <f t="shared" si="8"/>
        <v>33</v>
      </c>
      <c r="M34" t="s">
        <v>6</v>
      </c>
    </row>
    <row r="35" spans="1:13">
      <c r="A35" t="str">
        <f t="shared" ca="1" si="3"/>
        <v>Yes</v>
      </c>
      <c r="B35">
        <f t="shared" ca="1" si="7"/>
        <v>84</v>
      </c>
      <c r="C35" s="1" t="str">
        <f t="shared" ca="1" si="10"/>
        <v>Ironfang Patrol</v>
      </c>
      <c r="E35" t="str">
        <f t="shared" ca="1" si="4"/>
        <v>Yes</v>
      </c>
      <c r="F35">
        <f t="shared" ca="1" si="5"/>
        <v>35</v>
      </c>
      <c r="G35" s="1" t="str">
        <f t="shared" ca="1" si="11"/>
        <v>1 Pooka</v>
      </c>
      <c r="I35"/>
      <c r="J35" s="1" t="s">
        <v>45</v>
      </c>
      <c r="L35">
        <f t="shared" si="8"/>
        <v>34</v>
      </c>
      <c r="M35" t="s">
        <v>6</v>
      </c>
    </row>
    <row r="36" spans="1:13">
      <c r="A36" t="str">
        <f t="shared" ca="1" si="3"/>
        <v>No</v>
      </c>
      <c r="B36">
        <f t="shared" ca="1" si="7"/>
        <v>85</v>
      </c>
      <c r="C36" s="1" t="str">
        <f t="shared" ca="1" si="10"/>
        <v>Molthuni Scouts</v>
      </c>
      <c r="E36" t="str">
        <f t="shared" ca="1" si="4"/>
        <v>Yes</v>
      </c>
      <c r="F36">
        <f t="shared" ca="1" si="5"/>
        <v>100</v>
      </c>
      <c r="G36" s="1" t="str">
        <f t="shared" ca="1" si="11"/>
        <v>1 Wyvern</v>
      </c>
      <c r="I36"/>
      <c r="J36" s="1" t="s">
        <v>45</v>
      </c>
      <c r="L36">
        <f t="shared" si="8"/>
        <v>35</v>
      </c>
      <c r="M36" t="s">
        <v>6</v>
      </c>
    </row>
    <row r="37" spans="1:13">
      <c r="A37" t="str">
        <f t="shared" ca="1" si="3"/>
        <v>Yes</v>
      </c>
      <c r="B37">
        <f t="shared" ca="1" si="7"/>
        <v>80</v>
      </c>
      <c r="C37" s="1" t="str">
        <f t="shared" ca="1" si="10"/>
        <v>Ironfang Patrol</v>
      </c>
      <c r="E37" t="str">
        <f t="shared" ca="1" si="4"/>
        <v>Yes</v>
      </c>
      <c r="F37">
        <f t="shared" ca="1" si="5"/>
        <v>74</v>
      </c>
      <c r="G37" s="1" t="str">
        <f t="shared" ca="1" si="11"/>
        <v>1 Kelpie</v>
      </c>
      <c r="I37"/>
      <c r="J37" s="1" t="s">
        <v>45</v>
      </c>
      <c r="L37">
        <f t="shared" si="8"/>
        <v>36</v>
      </c>
      <c r="M37" t="s">
        <v>7</v>
      </c>
    </row>
    <row r="38" spans="1:13">
      <c r="A38" t="str">
        <f t="shared" ca="1" si="3"/>
        <v>No</v>
      </c>
      <c r="B38">
        <f t="shared" ca="1" si="7"/>
        <v>77</v>
      </c>
      <c r="C38" s="1" t="str">
        <f t="shared" ca="1" si="10"/>
        <v>1 Kelpie</v>
      </c>
      <c r="E38" t="str">
        <f t="shared" ca="1" si="4"/>
        <v>No</v>
      </c>
      <c r="F38">
        <f t="shared" ca="1" si="5"/>
        <v>43</v>
      </c>
      <c r="G38" s="1" t="str">
        <f t="shared" ca="1" si="11"/>
        <v>1 Wereraptor</v>
      </c>
      <c r="I38"/>
      <c r="J38" s="1" t="s">
        <v>131</v>
      </c>
      <c r="L38">
        <f t="shared" si="8"/>
        <v>37</v>
      </c>
      <c r="M38" t="s">
        <v>7</v>
      </c>
    </row>
    <row r="39" spans="1:13">
      <c r="A39" t="str">
        <f t="shared" ca="1" si="3"/>
        <v>No</v>
      </c>
      <c r="B39">
        <f t="shared" ca="1" si="7"/>
        <v>81</v>
      </c>
      <c r="C39" s="1" t="str">
        <f t="shared" ca="1" si="10"/>
        <v>Ironfang Patrol</v>
      </c>
      <c r="E39" t="str">
        <f t="shared" ca="1" si="4"/>
        <v>No</v>
      </c>
      <c r="F39">
        <f t="shared" ca="1" si="5"/>
        <v>46</v>
      </c>
      <c r="G39" s="1" t="str">
        <f t="shared" ca="1" si="11"/>
        <v>1 Wereraptor</v>
      </c>
      <c r="I39"/>
      <c r="J39" s="1" t="s">
        <v>131</v>
      </c>
      <c r="L39">
        <f t="shared" si="8"/>
        <v>38</v>
      </c>
      <c r="M39" t="s">
        <v>7</v>
      </c>
    </row>
    <row r="40" spans="1:13">
      <c r="A40" t="str">
        <f t="shared" ca="1" si="3"/>
        <v>Yes</v>
      </c>
      <c r="B40">
        <f t="shared" ca="1" si="7"/>
        <v>59</v>
      </c>
      <c r="C40" s="1" t="str">
        <f t="shared" ca="1" si="10"/>
        <v>3 Sunflower Leshys</v>
      </c>
      <c r="E40" t="str">
        <f t="shared" ca="1" si="4"/>
        <v>No</v>
      </c>
      <c r="F40">
        <f t="shared" ca="1" si="5"/>
        <v>1</v>
      </c>
      <c r="G40" s="1" t="str">
        <f t="shared" ca="1" si="11"/>
        <v>6 Lich Newts</v>
      </c>
      <c r="I40"/>
      <c r="J40" s="1" t="s">
        <v>131</v>
      </c>
      <c r="L40">
        <f t="shared" si="8"/>
        <v>39</v>
      </c>
      <c r="M40" t="s">
        <v>7</v>
      </c>
    </row>
    <row r="41" spans="1:13">
      <c r="A41" t="str">
        <f t="shared" ca="1" si="3"/>
        <v>No</v>
      </c>
      <c r="B41">
        <f t="shared" ca="1" si="7"/>
        <v>91</v>
      </c>
      <c r="C41" s="1" t="str">
        <f t="shared" ca="1" si="10"/>
        <v>1 Manticore</v>
      </c>
      <c r="E41" t="str">
        <f t="shared" ca="1" si="4"/>
        <v>Yes</v>
      </c>
      <c r="F41">
        <f t="shared" ca="1" si="5"/>
        <v>28</v>
      </c>
      <c r="G41" s="1" t="str">
        <f t="shared" ca="1" si="11"/>
        <v>1 Water Leaper</v>
      </c>
      <c r="I41"/>
      <c r="J41" s="1" t="s">
        <v>132</v>
      </c>
      <c r="L41">
        <f t="shared" si="8"/>
        <v>40</v>
      </c>
      <c r="M41" t="s">
        <v>7</v>
      </c>
    </row>
    <row r="42" spans="1:13">
      <c r="A42" t="str">
        <f t="shared" ca="1" si="3"/>
        <v>Yes</v>
      </c>
      <c r="B42">
        <f t="shared" ca="1" si="7"/>
        <v>98</v>
      </c>
      <c r="C42" s="1" t="str">
        <f t="shared" ca="1" si="10"/>
        <v>1 Leucrotta</v>
      </c>
      <c r="E42" t="str">
        <f t="shared" ca="1" si="4"/>
        <v>Yes</v>
      </c>
      <c r="F42">
        <f t="shared" ca="1" si="5"/>
        <v>78</v>
      </c>
      <c r="G42" s="1" t="str">
        <f t="shared" ca="1" si="11"/>
        <v>1 Kelpie</v>
      </c>
      <c r="I42"/>
      <c r="J42" s="1" t="s">
        <v>132</v>
      </c>
      <c r="L42">
        <f t="shared" si="8"/>
        <v>41</v>
      </c>
      <c r="M42" t="s">
        <v>7</v>
      </c>
    </row>
    <row r="43" spans="1:13">
      <c r="A43" t="str">
        <f t="shared" ca="1" si="3"/>
        <v>Yes</v>
      </c>
      <c r="B43">
        <f t="shared" ca="1" si="7"/>
        <v>25</v>
      </c>
      <c r="C43" s="1" t="str">
        <f t="shared" ca="1" si="10"/>
        <v>1 Water Leaper</v>
      </c>
      <c r="E43" t="str">
        <f t="shared" ca="1" si="4"/>
        <v>Yes</v>
      </c>
      <c r="F43">
        <f t="shared" ca="1" si="5"/>
        <v>98</v>
      </c>
      <c r="G43" s="1" t="str">
        <f t="shared" ca="1" si="11"/>
        <v>1 Leucrotta</v>
      </c>
      <c r="I43"/>
      <c r="J43" s="1" t="s">
        <v>133</v>
      </c>
      <c r="L43">
        <f t="shared" si="8"/>
        <v>42</v>
      </c>
      <c r="M43" t="s">
        <v>8</v>
      </c>
    </row>
    <row r="44" spans="1:13">
      <c r="A44" t="str">
        <f t="shared" ca="1" si="3"/>
        <v>No</v>
      </c>
      <c r="B44">
        <f t="shared" ca="1" si="7"/>
        <v>20</v>
      </c>
      <c r="C44" s="1" t="str">
        <f t="shared" ca="1" si="10"/>
        <v>1 Switchback Jackals</v>
      </c>
      <c r="E44" t="str">
        <f t="shared" ca="1" si="4"/>
        <v>No</v>
      </c>
      <c r="F44">
        <f t="shared" ca="1" si="5"/>
        <v>13</v>
      </c>
      <c r="G44" s="1" t="str">
        <f t="shared" ca="1" si="11"/>
        <v>5 Sprites</v>
      </c>
      <c r="I44"/>
      <c r="J44" s="1" t="s">
        <v>134</v>
      </c>
      <c r="L44">
        <f t="shared" si="8"/>
        <v>43</v>
      </c>
      <c r="M44" t="s">
        <v>8</v>
      </c>
    </row>
    <row r="45" spans="1:13">
      <c r="A45" t="str">
        <f t="shared" ca="1" si="3"/>
        <v>Yes</v>
      </c>
      <c r="B45">
        <f t="shared" ca="1" si="7"/>
        <v>59</v>
      </c>
      <c r="C45" s="1" t="str">
        <f t="shared" ca="1" si="10"/>
        <v>3 Sunflower Leshys</v>
      </c>
      <c r="E45" t="str">
        <f t="shared" ca="1" si="4"/>
        <v>No</v>
      </c>
      <c r="F45">
        <f t="shared" ca="1" si="5"/>
        <v>16</v>
      </c>
      <c r="G45" s="1" t="str">
        <f t="shared" ca="1" si="11"/>
        <v>2 Switchback Jackals</v>
      </c>
      <c r="I45"/>
      <c r="J45" s="1" t="s">
        <v>135</v>
      </c>
      <c r="L45">
        <f t="shared" si="8"/>
        <v>44</v>
      </c>
      <c r="M45" t="s">
        <v>8</v>
      </c>
    </row>
    <row r="46" spans="1:13">
      <c r="A46" t="str">
        <f t="shared" ca="1" si="3"/>
        <v>No</v>
      </c>
      <c r="B46">
        <f t="shared" ca="1" si="7"/>
        <v>54</v>
      </c>
      <c r="C46" s="1" t="str">
        <f t="shared" ca="1" si="10"/>
        <v>1 Witchcrow</v>
      </c>
      <c r="E46" t="str">
        <f t="shared" ca="1" si="4"/>
        <v>Yes</v>
      </c>
      <c r="F46">
        <f t="shared" ca="1" si="5"/>
        <v>42</v>
      </c>
      <c r="G46" s="1" t="str">
        <f t="shared" ca="1" si="11"/>
        <v>1 Wereraptor</v>
      </c>
      <c r="I46"/>
      <c r="J46" s="1" t="s">
        <v>136</v>
      </c>
      <c r="L46">
        <f t="shared" si="8"/>
        <v>45</v>
      </c>
      <c r="M46" t="s">
        <v>8</v>
      </c>
    </row>
    <row r="47" spans="1:13">
      <c r="A47" t="str">
        <f t="shared" ca="1" si="3"/>
        <v>Yes</v>
      </c>
      <c r="B47">
        <f t="shared" ca="1" si="7"/>
        <v>90</v>
      </c>
      <c r="C47" s="1" t="str">
        <f t="shared" ca="1" si="10"/>
        <v>Molthuni Scouts</v>
      </c>
      <c r="E47" t="str">
        <f t="shared" ca="1" si="4"/>
        <v>No</v>
      </c>
      <c r="F47">
        <f t="shared" ca="1" si="5"/>
        <v>7</v>
      </c>
      <c r="G47" s="1" t="str">
        <f t="shared" ca="1" si="11"/>
        <v>1 Stag</v>
      </c>
      <c r="I47"/>
      <c r="J47" s="1" t="s">
        <v>137</v>
      </c>
      <c r="L47">
        <f t="shared" si="8"/>
        <v>46</v>
      </c>
      <c r="M47" t="s">
        <v>8</v>
      </c>
    </row>
    <row r="48" spans="1:13">
      <c r="A48" t="str">
        <f t="shared" ca="1" si="3"/>
        <v>Yes</v>
      </c>
      <c r="B48">
        <f t="shared" ca="1" si="7"/>
        <v>17</v>
      </c>
      <c r="C48" s="1" t="str">
        <f t="shared" ca="1" si="10"/>
        <v>2 Switchback Jackals</v>
      </c>
      <c r="E48" t="str">
        <f t="shared" ca="1" si="4"/>
        <v>Yes</v>
      </c>
      <c r="F48">
        <f t="shared" ca="1" si="5"/>
        <v>39</v>
      </c>
      <c r="G48" s="1" t="str">
        <f t="shared" ca="1" si="11"/>
        <v>2 Ringhorns</v>
      </c>
      <c r="I48"/>
      <c r="L48">
        <f t="shared" si="8"/>
        <v>47</v>
      </c>
      <c r="M48" t="s">
        <v>9</v>
      </c>
    </row>
    <row r="49" spans="1:13">
      <c r="A49" t="str">
        <f t="shared" ca="1" si="3"/>
        <v>Yes</v>
      </c>
      <c r="B49">
        <f t="shared" ca="1" si="7"/>
        <v>67</v>
      </c>
      <c r="C49" s="1" t="str">
        <f t="shared" ca="1" si="10"/>
        <v>Maldassi</v>
      </c>
      <c r="E49" t="str">
        <f t="shared" ca="1" si="4"/>
        <v>No</v>
      </c>
      <c r="F49">
        <f t="shared" ca="1" si="5"/>
        <v>3</v>
      </c>
      <c r="G49" s="1" t="str">
        <f t="shared" ca="1" si="11"/>
        <v>5 Lich Newts</v>
      </c>
      <c r="I49"/>
      <c r="L49">
        <f t="shared" si="8"/>
        <v>48</v>
      </c>
      <c r="M49" t="s">
        <v>9</v>
      </c>
    </row>
    <row r="50" spans="1:13">
      <c r="A50" t="str">
        <f t="shared" ca="1" si="3"/>
        <v>No</v>
      </c>
      <c r="B50">
        <f t="shared" ca="1" si="7"/>
        <v>78</v>
      </c>
      <c r="C50" s="1" t="str">
        <f t="shared" ca="1" si="10"/>
        <v>1 Kelpie</v>
      </c>
      <c r="E50" t="str">
        <f t="shared" ca="1" si="4"/>
        <v>Yes</v>
      </c>
      <c r="F50">
        <f t="shared" ca="1" si="5"/>
        <v>59</v>
      </c>
      <c r="G50" s="1" t="str">
        <f t="shared" ca="1" si="11"/>
        <v>3 Sunflower Leshys</v>
      </c>
      <c r="I50"/>
      <c r="L50">
        <f t="shared" si="8"/>
        <v>49</v>
      </c>
      <c r="M50" t="s">
        <v>9</v>
      </c>
    </row>
    <row r="51" spans="1:13">
      <c r="A51" t="str">
        <f t="shared" ca="1" si="3"/>
        <v>No</v>
      </c>
      <c r="B51">
        <f t="shared" ca="1" si="7"/>
        <v>60</v>
      </c>
      <c r="C51" s="1" t="str">
        <f t="shared" ca="1" si="10"/>
        <v>3 Sunflower Leshys</v>
      </c>
      <c r="E51" t="str">
        <f t="shared" ca="1" si="4"/>
        <v>Yes</v>
      </c>
      <c r="F51">
        <f t="shared" ca="1" si="5"/>
        <v>41</v>
      </c>
      <c r="G51" s="1" t="str">
        <f t="shared" ca="1" si="11"/>
        <v>2 Ringhorns</v>
      </c>
      <c r="I51"/>
      <c r="L51">
        <f t="shared" si="8"/>
        <v>50</v>
      </c>
      <c r="M51" t="s">
        <v>9</v>
      </c>
    </row>
    <row r="52" spans="1:13">
      <c r="L52">
        <f t="shared" si="8"/>
        <v>51</v>
      </c>
      <c r="M52" t="s">
        <v>10</v>
      </c>
    </row>
    <row r="53" spans="1:13">
      <c r="L53">
        <f t="shared" ref="L53:L101" si="12">L52+1</f>
        <v>52</v>
      </c>
      <c r="M53" t="s">
        <v>10</v>
      </c>
    </row>
    <row r="54" spans="1:13">
      <c r="L54">
        <f t="shared" si="12"/>
        <v>53</v>
      </c>
      <c r="M54" t="s">
        <v>10</v>
      </c>
    </row>
    <row r="55" spans="1:13">
      <c r="L55">
        <f t="shared" si="12"/>
        <v>54</v>
      </c>
      <c r="M55" t="s">
        <v>10</v>
      </c>
    </row>
    <row r="56" spans="1:13">
      <c r="L56">
        <f t="shared" si="12"/>
        <v>55</v>
      </c>
      <c r="M56" t="s">
        <v>10</v>
      </c>
    </row>
    <row r="57" spans="1:13">
      <c r="L57">
        <f t="shared" si="12"/>
        <v>56</v>
      </c>
      <c r="M57" t="s">
        <v>10</v>
      </c>
    </row>
    <row r="58" spans="1:13">
      <c r="L58">
        <f t="shared" si="12"/>
        <v>57</v>
      </c>
      <c r="M58" t="s">
        <v>10</v>
      </c>
    </row>
    <row r="59" spans="1:13">
      <c r="L59">
        <f t="shared" si="12"/>
        <v>58</v>
      </c>
      <c r="M59" t="str">
        <f t="shared" ref="M59:M66" ca="1" si="13">CONCATENATE((INT(RAND()*6)+1)," Sunflower Leshys")</f>
        <v>1 Sunflower Leshys</v>
      </c>
    </row>
    <row r="60" spans="1:13">
      <c r="L60">
        <f t="shared" si="12"/>
        <v>59</v>
      </c>
      <c r="M60" t="str">
        <f t="shared" ca="1" si="13"/>
        <v>3 Sunflower Leshys</v>
      </c>
    </row>
    <row r="61" spans="1:13">
      <c r="L61">
        <f t="shared" si="12"/>
        <v>60</v>
      </c>
      <c r="M61" t="str">
        <f t="shared" ca="1" si="13"/>
        <v>3 Sunflower Leshys</v>
      </c>
    </row>
    <row r="62" spans="1:13">
      <c r="L62">
        <f t="shared" si="12"/>
        <v>61</v>
      </c>
      <c r="M62" t="str">
        <f t="shared" ca="1" si="13"/>
        <v>5 Sunflower Leshys</v>
      </c>
    </row>
    <row r="63" spans="1:13">
      <c r="L63">
        <f t="shared" si="12"/>
        <v>62</v>
      </c>
      <c r="M63" t="str">
        <f t="shared" ca="1" si="13"/>
        <v>1 Sunflower Leshys</v>
      </c>
    </row>
    <row r="64" spans="1:13">
      <c r="L64">
        <f t="shared" si="12"/>
        <v>63</v>
      </c>
      <c r="M64" t="str">
        <f t="shared" ca="1" si="13"/>
        <v>3 Sunflower Leshys</v>
      </c>
    </row>
    <row r="65" spans="12:13">
      <c r="L65">
        <f t="shared" si="12"/>
        <v>64</v>
      </c>
      <c r="M65" t="str">
        <f t="shared" ca="1" si="13"/>
        <v>5 Sunflower Leshys</v>
      </c>
    </row>
    <row r="66" spans="12:13">
      <c r="L66">
        <f t="shared" si="12"/>
        <v>65</v>
      </c>
      <c r="M66" t="str">
        <f t="shared" ca="1" si="13"/>
        <v>3 Sunflower Leshys</v>
      </c>
    </row>
    <row r="67" spans="12:13">
      <c r="L67">
        <f t="shared" si="12"/>
        <v>66</v>
      </c>
      <c r="M67" t="s">
        <v>11</v>
      </c>
    </row>
    <row r="68" spans="12:13">
      <c r="L68">
        <f t="shared" si="12"/>
        <v>67</v>
      </c>
      <c r="M68" t="s">
        <v>11</v>
      </c>
    </row>
    <row r="69" spans="12:13">
      <c r="L69">
        <f t="shared" si="12"/>
        <v>68</v>
      </c>
      <c r="M69" t="s">
        <v>11</v>
      </c>
    </row>
    <row r="70" spans="12:13">
      <c r="L70">
        <f t="shared" si="12"/>
        <v>69</v>
      </c>
      <c r="M70" t="s">
        <v>11</v>
      </c>
    </row>
    <row r="71" spans="12:13">
      <c r="L71">
        <f t="shared" si="12"/>
        <v>70</v>
      </c>
      <c r="M71" t="s">
        <v>11</v>
      </c>
    </row>
    <row r="72" spans="12:13">
      <c r="L72">
        <f t="shared" si="12"/>
        <v>71</v>
      </c>
      <c r="M72" t="s">
        <v>11</v>
      </c>
    </row>
    <row r="73" spans="12:13">
      <c r="L73">
        <f t="shared" si="12"/>
        <v>72</v>
      </c>
      <c r="M73" t="s">
        <v>12</v>
      </c>
    </row>
    <row r="74" spans="12:13">
      <c r="L74">
        <f t="shared" si="12"/>
        <v>73</v>
      </c>
      <c r="M74" t="s">
        <v>12</v>
      </c>
    </row>
    <row r="75" spans="12:13">
      <c r="L75">
        <f t="shared" si="12"/>
        <v>74</v>
      </c>
      <c r="M75" t="s">
        <v>12</v>
      </c>
    </row>
    <row r="76" spans="12:13">
      <c r="L76">
        <f t="shared" si="12"/>
        <v>75</v>
      </c>
      <c r="M76" t="s">
        <v>12</v>
      </c>
    </row>
    <row r="77" spans="12:13">
      <c r="L77">
        <f t="shared" si="12"/>
        <v>76</v>
      </c>
      <c r="M77" t="s">
        <v>12</v>
      </c>
    </row>
    <row r="78" spans="12:13">
      <c r="L78">
        <f t="shared" si="12"/>
        <v>77</v>
      </c>
      <c r="M78" t="s">
        <v>12</v>
      </c>
    </row>
    <row r="79" spans="12:13">
      <c r="L79">
        <f t="shared" si="12"/>
        <v>78</v>
      </c>
      <c r="M79" t="s">
        <v>12</v>
      </c>
    </row>
    <row r="80" spans="12:13">
      <c r="L80">
        <f t="shared" si="12"/>
        <v>79</v>
      </c>
      <c r="M80" t="s">
        <v>12</v>
      </c>
    </row>
    <row r="81" spans="12:13">
      <c r="L81">
        <f t="shared" si="12"/>
        <v>80</v>
      </c>
      <c r="M81" t="s">
        <v>13</v>
      </c>
    </row>
    <row r="82" spans="12:13">
      <c r="L82">
        <f t="shared" si="12"/>
        <v>81</v>
      </c>
      <c r="M82" t="s">
        <v>13</v>
      </c>
    </row>
    <row r="83" spans="12:13">
      <c r="L83">
        <f t="shared" si="12"/>
        <v>82</v>
      </c>
      <c r="M83" t="s">
        <v>13</v>
      </c>
    </row>
    <row r="84" spans="12:13">
      <c r="L84">
        <f t="shared" si="12"/>
        <v>83</v>
      </c>
      <c r="M84" t="s">
        <v>13</v>
      </c>
    </row>
    <row r="85" spans="12:13">
      <c r="L85">
        <f t="shared" si="12"/>
        <v>84</v>
      </c>
      <c r="M85" t="s">
        <v>13</v>
      </c>
    </row>
    <row r="86" spans="12:13">
      <c r="L86">
        <f t="shared" si="12"/>
        <v>85</v>
      </c>
      <c r="M86" t="s">
        <v>14</v>
      </c>
    </row>
    <row r="87" spans="12:13">
      <c r="L87">
        <f t="shared" si="12"/>
        <v>86</v>
      </c>
      <c r="M87" t="s">
        <v>14</v>
      </c>
    </row>
    <row r="88" spans="12:13">
      <c r="L88">
        <f t="shared" si="12"/>
        <v>87</v>
      </c>
      <c r="M88" t="s">
        <v>14</v>
      </c>
    </row>
    <row r="89" spans="12:13">
      <c r="L89">
        <f t="shared" si="12"/>
        <v>88</v>
      </c>
      <c r="M89" t="s">
        <v>14</v>
      </c>
    </row>
    <row r="90" spans="12:13">
      <c r="L90">
        <f t="shared" si="12"/>
        <v>89</v>
      </c>
      <c r="M90" t="s">
        <v>14</v>
      </c>
    </row>
    <row r="91" spans="12:13">
      <c r="L91">
        <f t="shared" si="12"/>
        <v>90</v>
      </c>
      <c r="M91" t="s">
        <v>14</v>
      </c>
    </row>
    <row r="92" spans="12:13">
      <c r="L92">
        <f t="shared" si="12"/>
        <v>91</v>
      </c>
      <c r="M92" t="s">
        <v>15</v>
      </c>
    </row>
    <row r="93" spans="12:13">
      <c r="L93">
        <f t="shared" si="12"/>
        <v>92</v>
      </c>
      <c r="M93" t="s">
        <v>15</v>
      </c>
    </row>
    <row r="94" spans="12:13">
      <c r="L94">
        <f t="shared" si="12"/>
        <v>93</v>
      </c>
      <c r="M94" t="s">
        <v>15</v>
      </c>
    </row>
    <row r="95" spans="12:13">
      <c r="L95">
        <f t="shared" si="12"/>
        <v>94</v>
      </c>
      <c r="M95" t="s">
        <v>15</v>
      </c>
    </row>
    <row r="96" spans="12:13">
      <c r="L96">
        <f t="shared" si="12"/>
        <v>95</v>
      </c>
      <c r="M96" t="s">
        <v>16</v>
      </c>
    </row>
    <row r="97" spans="12:13">
      <c r="L97">
        <f t="shared" si="12"/>
        <v>96</v>
      </c>
      <c r="M97" t="s">
        <v>16</v>
      </c>
    </row>
    <row r="98" spans="12:13">
      <c r="L98">
        <f t="shared" si="12"/>
        <v>97</v>
      </c>
      <c r="M98" t="s">
        <v>16</v>
      </c>
    </row>
    <row r="99" spans="12:13">
      <c r="L99">
        <f t="shared" si="12"/>
        <v>98</v>
      </c>
      <c r="M99" t="s">
        <v>17</v>
      </c>
    </row>
    <row r="100" spans="12:13">
      <c r="L100">
        <f t="shared" si="12"/>
        <v>99</v>
      </c>
      <c r="M100" t="s">
        <v>17</v>
      </c>
    </row>
    <row r="101" spans="12:13">
      <c r="L101">
        <f t="shared" si="12"/>
        <v>100</v>
      </c>
      <c r="M101" t="s">
        <v>18</v>
      </c>
    </row>
  </sheetData>
  <phoneticPr fontId="3" type="noConversion"/>
  <pageMargins left="0.25" right="0.25" top="0.25" bottom="0.25" header="0.25" footer="0.25"/>
  <pageSetup scale="6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01"/>
  <sheetViews>
    <sheetView topLeftCell="U1" workbookViewId="0">
      <selection activeCell="AC2" sqref="AC2"/>
    </sheetView>
  </sheetViews>
  <sheetFormatPr baseColWidth="10" defaultRowHeight="16"/>
  <cols>
    <col min="1" max="1" width="7.1640625" bestFit="1" customWidth="1"/>
    <col min="2" max="2" width="10.33203125" customWidth="1"/>
    <col min="3" max="3" width="44.5" customWidth="1"/>
    <col min="4" max="4" width="10.1640625" customWidth="1"/>
    <col min="5" max="5" width="7.1640625" bestFit="1" customWidth="1"/>
    <col min="6" max="6" width="9.5" bestFit="1" customWidth="1"/>
    <col min="7" max="7" width="42.33203125" customWidth="1"/>
    <col min="8" max="8" width="10.1640625" customWidth="1"/>
    <col min="9" max="9" width="7.1640625" bestFit="1" customWidth="1"/>
    <col min="10" max="10" width="9.5" bestFit="1" customWidth="1"/>
    <col min="11" max="11" width="25.83203125" customWidth="1"/>
    <col min="12" max="12" width="10.1640625" customWidth="1"/>
    <col min="13" max="13" width="7.1640625" bestFit="1" customWidth="1"/>
    <col min="14" max="14" width="9.5" bestFit="1" customWidth="1"/>
    <col min="15" max="15" width="38.83203125" customWidth="1"/>
    <col min="16" max="16" width="22.83203125" customWidth="1"/>
    <col min="17" max="17" width="7.1640625" bestFit="1" customWidth="1"/>
    <col min="18" max="18" width="9.5" bestFit="1" customWidth="1"/>
    <col min="19" max="19" width="44.6640625" customWidth="1"/>
    <col min="20" max="20" width="2" customWidth="1"/>
    <col min="21" max="21" width="7.1640625" bestFit="1" customWidth="1"/>
    <col min="22" max="22" width="9.5" bestFit="1" customWidth="1"/>
    <col min="23" max="23" width="38.83203125" customWidth="1"/>
    <col min="24" max="24" width="2" customWidth="1"/>
    <col min="25" max="25" width="7.1640625" bestFit="1" customWidth="1"/>
    <col min="26" max="26" width="9.5" bestFit="1" customWidth="1"/>
    <col min="27" max="27" width="46.5" customWidth="1"/>
    <col min="28" max="28" width="2" customWidth="1"/>
    <col min="29" max="29" width="7.1640625" bestFit="1" customWidth="1"/>
    <col min="30" max="30" width="9.5" bestFit="1" customWidth="1"/>
    <col min="31" max="31" width="41" customWidth="1"/>
    <col min="32" max="32" width="2" customWidth="1"/>
    <col min="34" max="34" width="39.1640625" bestFit="1" customWidth="1"/>
  </cols>
  <sheetData>
    <row r="1" spans="1:34" ht="32">
      <c r="A1" s="1" t="s">
        <v>50</v>
      </c>
      <c r="B1" s="1" t="s">
        <v>51</v>
      </c>
      <c r="C1" s="1" t="s">
        <v>52</v>
      </c>
      <c r="E1" s="1" t="s">
        <v>54</v>
      </c>
      <c r="F1" s="1" t="s">
        <v>55</v>
      </c>
      <c r="G1" s="1" t="s">
        <v>56</v>
      </c>
      <c r="I1" s="1" t="s">
        <v>57</v>
      </c>
      <c r="J1" s="1" t="s">
        <v>58</v>
      </c>
      <c r="K1" s="1" t="s">
        <v>59</v>
      </c>
      <c r="M1" s="1" t="s">
        <v>60</v>
      </c>
      <c r="N1" s="1" t="s">
        <v>61</v>
      </c>
      <c r="O1" s="1" t="s">
        <v>62</v>
      </c>
      <c r="Q1" s="1" t="s">
        <v>63</v>
      </c>
      <c r="R1" s="1" t="s">
        <v>64</v>
      </c>
      <c r="S1" s="1" t="s">
        <v>65</v>
      </c>
      <c r="U1" s="1" t="s">
        <v>66</v>
      </c>
      <c r="V1" s="1" t="s">
        <v>67</v>
      </c>
      <c r="W1" s="1" t="s">
        <v>68</v>
      </c>
      <c r="Y1" s="1" t="s">
        <v>69</v>
      </c>
      <c r="Z1" s="1" t="s">
        <v>70</v>
      </c>
      <c r="AA1" s="1" t="s">
        <v>71</v>
      </c>
      <c r="AB1" s="1"/>
      <c r="AC1" s="1" t="s">
        <v>72</v>
      </c>
      <c r="AD1" s="1" t="s">
        <v>73</v>
      </c>
      <c r="AE1" s="1" t="s">
        <v>74</v>
      </c>
      <c r="AG1" s="1" t="s">
        <v>0</v>
      </c>
      <c r="AH1" s="1" t="s">
        <v>1</v>
      </c>
    </row>
    <row r="2" spans="1:34">
      <c r="A2" t="str">
        <f ca="1">IF(INT(RAND()*100)+1&lt;=20,"No","Yes")</f>
        <v>No</v>
      </c>
      <c r="B2">
        <f ca="1">(INT(RAND()*100)+1)</f>
        <v>87</v>
      </c>
      <c r="C2" s="1" t="str">
        <f t="shared" ref="C2:C33" ca="1" si="0">VLOOKUP(B2,PhaendarEncounter,2)</f>
        <v>2 minotaurs</v>
      </c>
      <c r="E2" t="str">
        <f ca="1">IF(INT(RAND()*100)+1&lt;=30,"No","Yes")</f>
        <v>No</v>
      </c>
      <c r="F2">
        <f ca="1">(INT(RAND()*100)+1)</f>
        <v>30</v>
      </c>
      <c r="G2" s="1" t="str">
        <f t="shared" ref="G2:G33" ca="1" si="1">VLOOKUP(F2,PhaendarEncounter,2)</f>
        <v>1 hobgoblin &amp; 1 hobbe hound</v>
      </c>
      <c r="I2" t="str">
        <f ca="1">IF(INT(RAND()*100)+1&lt;=40,"No","Yes")</f>
        <v>Yes</v>
      </c>
      <c r="J2">
        <f ca="1">(INT(RAND()*100)+1)</f>
        <v>54</v>
      </c>
      <c r="K2" s="1" t="str">
        <f t="shared" ref="K2:K33" ca="1" si="2">VLOOKUP(J2,PhaendarEncounter,2)</f>
        <v>2 ironfang heavy troopers</v>
      </c>
      <c r="M2" t="str">
        <f ca="1">IF(INT(RAND()*100)+1&lt;=50,"No","Yes")</f>
        <v>Yes</v>
      </c>
      <c r="N2">
        <f ca="1">(INT(RAND()*100)+1)</f>
        <v>42</v>
      </c>
      <c r="O2" s="1" t="str">
        <f t="shared" ref="O2:O33" ca="1" si="3">VLOOKUP(N2,PhaendarEncounter,2)</f>
        <v>1 barghest</v>
      </c>
      <c r="Q2" t="str">
        <f ca="1">IF(INT(RAND()*100)+1&lt;=60,"No","Yes")</f>
        <v>No</v>
      </c>
      <c r="R2">
        <f ca="1">(INT(RAND()*100)+1)</f>
        <v>14</v>
      </c>
      <c r="S2" s="1" t="str">
        <f t="shared" ref="S2:S33" ca="1" si="4">VLOOKUP(R2,PhaendarEncounter,2)</f>
        <v>2 Ironfang Scouts</v>
      </c>
      <c r="U2" t="str">
        <f ca="1">IF(INT(RAND()*100)+1&lt;=70,"No","Yes")</f>
        <v>No</v>
      </c>
      <c r="V2">
        <f ca="1">(INT(RAND()*100)+1)</f>
        <v>90</v>
      </c>
      <c r="W2" s="1" t="str">
        <f t="shared" ref="W2:W33" ca="1" si="5">VLOOKUP(V2,PhaendarEncounter,2)</f>
        <v>1 hobgoblin forerunner &amp; 1 yzobu mount</v>
      </c>
      <c r="Y2" t="str">
        <f ca="1">IF(INT(RAND()*100)+1&lt;=80,"No","Yes")</f>
        <v>No</v>
      </c>
      <c r="Z2">
        <f ca="1">(INT(RAND()*100)+1)</f>
        <v>94</v>
      </c>
      <c r="AA2" s="1" t="str">
        <f t="shared" ref="AA2:AA33" ca="1" si="6">VLOOKUP(Z2,PhaendarEncounter,2)</f>
        <v>1 hobgoblin forerunner &amp; 1 yzobu mount</v>
      </c>
      <c r="AB2" s="1"/>
      <c r="AC2" t="str">
        <f ca="1">IF(INT(RAND()*100)+1&lt;=90,"No","Yes")</f>
        <v>No</v>
      </c>
      <c r="AD2">
        <f ca="1">(INT(RAND()*100)+1)</f>
        <v>69</v>
      </c>
      <c r="AE2" s="1" t="str">
        <f t="shared" ref="AE2:AE33" ca="1" si="7">VLOOKUP(AD2,PhaendarEncounter,2)</f>
        <v>1 bugbear stalker</v>
      </c>
      <c r="AG2">
        <v>1</v>
      </c>
      <c r="AH2" t="s">
        <v>53</v>
      </c>
    </row>
    <row r="3" spans="1:34" ht="32">
      <c r="A3" t="str">
        <f t="shared" ref="A3:A51" ca="1" si="8">IF(INT(RAND()*100)+1&lt;=20,"No","Yes")</f>
        <v>Yes</v>
      </c>
      <c r="B3">
        <f t="shared" ref="B3:B51" ca="1" si="9">(INT(RAND()*100)+1)</f>
        <v>61</v>
      </c>
      <c r="C3" s="1" t="str">
        <f t="shared" ca="1" si="0"/>
        <v>1 bugbear stalker</v>
      </c>
      <c r="E3" t="str">
        <f t="shared" ref="E3:E51" ca="1" si="10">IF(INT(RAND()*100)+1&lt;=30,"No","Yes")</f>
        <v>No</v>
      </c>
      <c r="F3">
        <f t="shared" ref="F3:F51" ca="1" si="11">(INT(RAND()*100)+1)</f>
        <v>69</v>
      </c>
      <c r="G3" s="1" t="str">
        <f t="shared" ca="1" si="1"/>
        <v>1 bugbear stalker</v>
      </c>
      <c r="I3" t="str">
        <f t="shared" ref="I3:I51" ca="1" si="12">IF(INT(RAND()*100)+1&lt;=40,"No","Yes")</f>
        <v>Yes</v>
      </c>
      <c r="J3">
        <f t="shared" ref="J3:J51" ca="1" si="13">(INT(RAND()*100)+1)</f>
        <v>15</v>
      </c>
      <c r="K3" s="1" t="str">
        <f t="shared" ca="1" si="2"/>
        <v>2 Ironfang Scouts</v>
      </c>
      <c r="M3" t="str">
        <f t="shared" ref="M3:M51" ca="1" si="14">IF(INT(RAND()*100)+1&lt;=50,"No","Yes")</f>
        <v>No</v>
      </c>
      <c r="N3">
        <f t="shared" ref="N3:N51" ca="1" si="15">(INT(RAND()*100)+1)</f>
        <v>86</v>
      </c>
      <c r="O3" s="1" t="str">
        <f t="shared" ca="1" si="3"/>
        <v>2 minotaurs</v>
      </c>
      <c r="Q3" t="str">
        <f t="shared" ref="Q3:Q51" ca="1" si="16">IF(INT(RAND()*100)+1&lt;=60,"No","Yes")</f>
        <v>No</v>
      </c>
      <c r="R3">
        <f t="shared" ref="R3:R51" ca="1" si="17">(INT(RAND()*100)+1)</f>
        <v>53</v>
      </c>
      <c r="S3" s="1" t="str">
        <f t="shared" ca="1" si="4"/>
        <v>2 ironfang heavy troopers</v>
      </c>
      <c r="U3" t="str">
        <f t="shared" ref="U3:U51" ca="1" si="18">IF(INT(RAND()*100)+1&lt;=70,"No","Yes")</f>
        <v>No</v>
      </c>
      <c r="V3">
        <f t="shared" ref="V3:V51" ca="1" si="19">(INT(RAND()*100)+1)</f>
        <v>97</v>
      </c>
      <c r="W3" s="1" t="str">
        <f t="shared" ca="1" si="5"/>
        <v>1 hobgoblin bonbardier</v>
      </c>
      <c r="Y3" t="str">
        <f t="shared" ref="Y3:Y51" ca="1" si="20">IF(INT(RAND()*100)+1&lt;=80,"No","Yes")</f>
        <v>No</v>
      </c>
      <c r="Z3">
        <f t="shared" ref="Z3:Z51" ca="1" si="21">(INT(RAND()*100)+1)</f>
        <v>72</v>
      </c>
      <c r="AA3" s="1" t="str">
        <f t="shared" ca="1" si="6"/>
        <v>1 bugbear stalker</v>
      </c>
      <c r="AB3" s="1"/>
      <c r="AC3" t="str">
        <f t="shared" ref="AC3:AC51" ca="1" si="22">IF(INT(RAND()*100)+1&lt;=90,"No","Yes")</f>
        <v>Yes</v>
      </c>
      <c r="AD3">
        <f t="shared" ref="AD3:AD51" ca="1" si="23">(INT(RAND()*100)+1)</f>
        <v>35</v>
      </c>
      <c r="AE3" s="1" t="str">
        <f t="shared" ca="1" si="7"/>
        <v>1 hobgoblin batlefiend zealot &amp; 3 hobgoblins</v>
      </c>
      <c r="AG3">
        <f>AG2+1</f>
        <v>2</v>
      </c>
      <c r="AH3" t="s">
        <v>53</v>
      </c>
    </row>
    <row r="4" spans="1:34" ht="32">
      <c r="A4" t="str">
        <f t="shared" ca="1" si="8"/>
        <v>Yes</v>
      </c>
      <c r="B4">
        <f t="shared" ca="1" si="9"/>
        <v>4</v>
      </c>
      <c r="C4" s="1" t="str">
        <f t="shared" ca="1" si="0"/>
        <v>1 worg</v>
      </c>
      <c r="E4" t="str">
        <f t="shared" ca="1" si="10"/>
        <v>No</v>
      </c>
      <c r="F4">
        <f t="shared" ca="1" si="11"/>
        <v>58</v>
      </c>
      <c r="G4" s="1" t="str">
        <f t="shared" ca="1" si="1"/>
        <v>2 ironfang heavy troopers</v>
      </c>
      <c r="I4" t="str">
        <f t="shared" ca="1" si="12"/>
        <v>No</v>
      </c>
      <c r="J4">
        <f t="shared" ca="1" si="13"/>
        <v>95</v>
      </c>
      <c r="K4" s="1" t="str">
        <f t="shared" ca="1" si="2"/>
        <v>1 hobgoblin bonbardier</v>
      </c>
      <c r="M4" t="str">
        <f t="shared" ca="1" si="14"/>
        <v>Yes</v>
      </c>
      <c r="N4">
        <f t="shared" ca="1" si="15"/>
        <v>68</v>
      </c>
      <c r="O4" s="1" t="str">
        <f t="shared" ca="1" si="3"/>
        <v>1 bugbear stalker</v>
      </c>
      <c r="Q4" t="str">
        <f t="shared" ca="1" si="16"/>
        <v>No</v>
      </c>
      <c r="R4">
        <f t="shared" ca="1" si="17"/>
        <v>30</v>
      </c>
      <c r="S4" s="1" t="str">
        <f t="shared" ca="1" si="4"/>
        <v>1 hobgoblin &amp; 1 hobbe hound</v>
      </c>
      <c r="U4" t="str">
        <f t="shared" ca="1" si="18"/>
        <v>No</v>
      </c>
      <c r="V4">
        <f t="shared" ca="1" si="19"/>
        <v>44</v>
      </c>
      <c r="W4" s="1" t="str">
        <f t="shared" ca="1" si="5"/>
        <v>1 barghest</v>
      </c>
      <c r="Y4" t="str">
        <f t="shared" ca="1" si="20"/>
        <v>No</v>
      </c>
      <c r="Z4">
        <f t="shared" ca="1" si="21"/>
        <v>87</v>
      </c>
      <c r="AA4" s="1" t="str">
        <f t="shared" ca="1" si="6"/>
        <v>2 minotaurs</v>
      </c>
      <c r="AB4" s="1"/>
      <c r="AC4" t="str">
        <f t="shared" ca="1" si="22"/>
        <v>No</v>
      </c>
      <c r="AD4">
        <f t="shared" ca="1" si="23"/>
        <v>40</v>
      </c>
      <c r="AE4" s="1" t="str">
        <f t="shared" ca="1" si="7"/>
        <v>1 hobgoblin batlefiend zealot &amp; 3 hobgoblins</v>
      </c>
      <c r="AG4">
        <f t="shared" ref="AG4:AG67" si="24">AG3+1</f>
        <v>3</v>
      </c>
      <c r="AH4" t="s">
        <v>53</v>
      </c>
    </row>
    <row r="5" spans="1:34">
      <c r="A5" t="str">
        <f t="shared" ca="1" si="8"/>
        <v>Yes</v>
      </c>
      <c r="B5">
        <f t="shared" ca="1" si="9"/>
        <v>81</v>
      </c>
      <c r="C5" s="1" t="str">
        <f t="shared" ca="1" si="0"/>
        <v>2 minotaurs</v>
      </c>
      <c r="E5" t="str">
        <f t="shared" ca="1" si="10"/>
        <v>Yes</v>
      </c>
      <c r="F5">
        <f t="shared" ca="1" si="11"/>
        <v>89</v>
      </c>
      <c r="G5" s="1" t="str">
        <f t="shared" ca="1" si="1"/>
        <v>1 hobgoblin forerunner &amp; 1 yzobu mount</v>
      </c>
      <c r="I5" t="str">
        <f t="shared" ca="1" si="12"/>
        <v>No</v>
      </c>
      <c r="J5">
        <f t="shared" ca="1" si="13"/>
        <v>4</v>
      </c>
      <c r="K5" s="1" t="str">
        <f t="shared" ca="1" si="2"/>
        <v>1 worg</v>
      </c>
      <c r="M5" t="str">
        <f t="shared" ca="1" si="14"/>
        <v>Yes</v>
      </c>
      <c r="N5">
        <f t="shared" ca="1" si="15"/>
        <v>98</v>
      </c>
      <c r="O5" s="1" t="str">
        <f t="shared" ca="1" si="3"/>
        <v>1 hobgoblin lieutenant &amp; 3 ironfang scounts</v>
      </c>
      <c r="Q5" t="str">
        <f t="shared" ca="1" si="16"/>
        <v>Yes</v>
      </c>
      <c r="R5">
        <f t="shared" ca="1" si="17"/>
        <v>62</v>
      </c>
      <c r="S5" s="1" t="str">
        <f t="shared" ca="1" si="4"/>
        <v>1 bugbear stalker</v>
      </c>
      <c r="U5" t="str">
        <f t="shared" ca="1" si="18"/>
        <v>No</v>
      </c>
      <c r="V5">
        <f t="shared" ca="1" si="19"/>
        <v>24</v>
      </c>
      <c r="W5" s="1" t="str">
        <f t="shared" ca="1" si="5"/>
        <v>1 hobgoblin &amp; 1 hobbe hound</v>
      </c>
      <c r="Y5" t="str">
        <f t="shared" ca="1" si="20"/>
        <v>No</v>
      </c>
      <c r="Z5">
        <f t="shared" ca="1" si="21"/>
        <v>32</v>
      </c>
      <c r="AA5" s="1" t="str">
        <f t="shared" ca="1" si="6"/>
        <v>1 hobgoblin batlefiend zealot &amp; 3 hobgoblins</v>
      </c>
      <c r="AB5" s="1"/>
      <c r="AC5" t="str">
        <f t="shared" ca="1" si="22"/>
        <v>No</v>
      </c>
      <c r="AD5">
        <f t="shared" ca="1" si="23"/>
        <v>3</v>
      </c>
      <c r="AE5" s="1" t="str">
        <f t="shared" ca="1" si="7"/>
        <v>1 worg</v>
      </c>
      <c r="AG5">
        <f t="shared" si="24"/>
        <v>4</v>
      </c>
      <c r="AH5" t="s">
        <v>53</v>
      </c>
    </row>
    <row r="6" spans="1:34">
      <c r="A6" t="str">
        <f t="shared" ca="1" si="8"/>
        <v>Yes</v>
      </c>
      <c r="B6">
        <f t="shared" ca="1" si="9"/>
        <v>64</v>
      </c>
      <c r="C6" s="1" t="str">
        <f t="shared" ca="1" si="0"/>
        <v>1 bugbear stalker</v>
      </c>
      <c r="E6" t="str">
        <f t="shared" ca="1" si="10"/>
        <v>Yes</v>
      </c>
      <c r="F6">
        <f t="shared" ca="1" si="11"/>
        <v>57</v>
      </c>
      <c r="G6" s="1" t="str">
        <f t="shared" ca="1" si="1"/>
        <v>2 ironfang heavy troopers</v>
      </c>
      <c r="I6" t="str">
        <f t="shared" ca="1" si="12"/>
        <v>Yes</v>
      </c>
      <c r="J6">
        <f t="shared" ca="1" si="13"/>
        <v>29</v>
      </c>
      <c r="K6" s="1" t="str">
        <f t="shared" ca="1" si="2"/>
        <v>1 hobgoblin &amp; 1 hobbe hound</v>
      </c>
      <c r="M6" t="str">
        <f t="shared" ca="1" si="14"/>
        <v>No</v>
      </c>
      <c r="N6">
        <f t="shared" ca="1" si="15"/>
        <v>34</v>
      </c>
      <c r="O6" s="1" t="str">
        <f t="shared" ca="1" si="3"/>
        <v>1 hobgoblin batlefiend zealot &amp; 3 hobgoblins</v>
      </c>
      <c r="Q6" t="str">
        <f t="shared" ca="1" si="16"/>
        <v>No</v>
      </c>
      <c r="R6">
        <f t="shared" ca="1" si="17"/>
        <v>34</v>
      </c>
      <c r="S6" s="1" t="str">
        <f t="shared" ca="1" si="4"/>
        <v>1 hobgoblin batlefiend zealot &amp; 3 hobgoblins</v>
      </c>
      <c r="U6" t="str">
        <f t="shared" ca="1" si="18"/>
        <v>Yes</v>
      </c>
      <c r="V6">
        <f t="shared" ca="1" si="19"/>
        <v>96</v>
      </c>
      <c r="W6" s="1" t="str">
        <f t="shared" ca="1" si="5"/>
        <v>1 hobgoblin bonbardier</v>
      </c>
      <c r="Y6" t="str">
        <f t="shared" ca="1" si="20"/>
        <v>No</v>
      </c>
      <c r="Z6">
        <f t="shared" ca="1" si="21"/>
        <v>50</v>
      </c>
      <c r="AA6" s="1" t="str">
        <f t="shared" ca="1" si="6"/>
        <v>2 ironfang heavy troopers</v>
      </c>
      <c r="AB6" s="1"/>
      <c r="AC6" t="str">
        <f t="shared" ca="1" si="22"/>
        <v>No</v>
      </c>
      <c r="AD6">
        <f t="shared" ca="1" si="23"/>
        <v>7</v>
      </c>
      <c r="AE6" s="1" t="str">
        <f t="shared" ca="1" si="7"/>
        <v>2 hobgoblins &amp; 1 wolf</v>
      </c>
      <c r="AG6">
        <f t="shared" si="24"/>
        <v>5</v>
      </c>
      <c r="AH6" t="s">
        <v>53</v>
      </c>
    </row>
    <row r="7" spans="1:34">
      <c r="A7" t="str">
        <f t="shared" ca="1" si="8"/>
        <v>Yes</v>
      </c>
      <c r="B7">
        <f t="shared" ca="1" si="9"/>
        <v>7</v>
      </c>
      <c r="C7" s="1" t="str">
        <f t="shared" ca="1" si="0"/>
        <v>2 hobgoblins &amp; 1 wolf</v>
      </c>
      <c r="E7" t="str">
        <f t="shared" ca="1" si="10"/>
        <v>Yes</v>
      </c>
      <c r="F7">
        <f t="shared" ca="1" si="11"/>
        <v>68</v>
      </c>
      <c r="G7" s="1" t="str">
        <f t="shared" ca="1" si="1"/>
        <v>1 bugbear stalker</v>
      </c>
      <c r="I7" t="str">
        <f t="shared" ca="1" si="12"/>
        <v>Yes</v>
      </c>
      <c r="J7">
        <f t="shared" ca="1" si="13"/>
        <v>26</v>
      </c>
      <c r="K7" s="1" t="str">
        <f t="shared" ca="1" si="2"/>
        <v>1 hobgoblin &amp; 1 hobbe hound</v>
      </c>
      <c r="M7" t="str">
        <f t="shared" ca="1" si="14"/>
        <v>Yes</v>
      </c>
      <c r="N7">
        <f t="shared" ca="1" si="15"/>
        <v>57</v>
      </c>
      <c r="O7" s="1" t="str">
        <f t="shared" ca="1" si="3"/>
        <v>2 ironfang heavy troopers</v>
      </c>
      <c r="Q7" t="str">
        <f t="shared" ca="1" si="16"/>
        <v>No</v>
      </c>
      <c r="R7">
        <f t="shared" ca="1" si="17"/>
        <v>5</v>
      </c>
      <c r="S7" s="1" t="str">
        <f t="shared" ca="1" si="4"/>
        <v>1 worg</v>
      </c>
      <c r="U7" t="str">
        <f t="shared" ca="1" si="18"/>
        <v>Yes</v>
      </c>
      <c r="V7">
        <f t="shared" ca="1" si="19"/>
        <v>7</v>
      </c>
      <c r="W7" s="1" t="str">
        <f t="shared" ca="1" si="5"/>
        <v>2 hobgoblins &amp; 1 wolf</v>
      </c>
      <c r="Y7" t="str">
        <f t="shared" ca="1" si="20"/>
        <v>No</v>
      </c>
      <c r="Z7">
        <f t="shared" ca="1" si="21"/>
        <v>68</v>
      </c>
      <c r="AA7" s="1" t="str">
        <f t="shared" ca="1" si="6"/>
        <v>1 bugbear stalker</v>
      </c>
      <c r="AB7" s="1"/>
      <c r="AC7" t="str">
        <f t="shared" ca="1" si="22"/>
        <v>No</v>
      </c>
      <c r="AD7">
        <f t="shared" ca="1" si="23"/>
        <v>46</v>
      </c>
      <c r="AE7" s="1" t="str">
        <f t="shared" ca="1" si="7"/>
        <v>2 ironfang heavy troopers</v>
      </c>
      <c r="AG7">
        <f t="shared" si="24"/>
        <v>6</v>
      </c>
      <c r="AH7" t="s">
        <v>82</v>
      </c>
    </row>
    <row r="8" spans="1:34">
      <c r="A8" t="str">
        <f t="shared" ca="1" si="8"/>
        <v>No</v>
      </c>
      <c r="B8">
        <f t="shared" ca="1" si="9"/>
        <v>14</v>
      </c>
      <c r="C8" s="1" t="str">
        <f t="shared" ca="1" si="0"/>
        <v>2 Ironfang Scouts</v>
      </c>
      <c r="E8" t="str">
        <f t="shared" ca="1" si="10"/>
        <v>No</v>
      </c>
      <c r="F8">
        <f t="shared" ca="1" si="11"/>
        <v>52</v>
      </c>
      <c r="G8" s="1" t="str">
        <f t="shared" ca="1" si="1"/>
        <v>2 ironfang heavy troopers</v>
      </c>
      <c r="I8" t="str">
        <f t="shared" ca="1" si="12"/>
        <v>No</v>
      </c>
      <c r="J8">
        <f t="shared" ca="1" si="13"/>
        <v>50</v>
      </c>
      <c r="K8" s="1" t="str">
        <f t="shared" ca="1" si="2"/>
        <v>2 ironfang heavy troopers</v>
      </c>
      <c r="M8" t="str">
        <f t="shared" ca="1" si="14"/>
        <v>Yes</v>
      </c>
      <c r="N8">
        <f t="shared" ca="1" si="15"/>
        <v>31</v>
      </c>
      <c r="O8" s="1" t="str">
        <f t="shared" ca="1" si="3"/>
        <v>1 hobgoblin batlefiend zealot &amp; 3 hobgoblins</v>
      </c>
      <c r="Q8" t="str">
        <f t="shared" ca="1" si="16"/>
        <v>No</v>
      </c>
      <c r="R8">
        <f t="shared" ca="1" si="17"/>
        <v>64</v>
      </c>
      <c r="S8" s="1" t="str">
        <f t="shared" ca="1" si="4"/>
        <v>1 bugbear stalker</v>
      </c>
      <c r="U8" t="str">
        <f t="shared" ca="1" si="18"/>
        <v>Yes</v>
      </c>
      <c r="V8">
        <f t="shared" ca="1" si="19"/>
        <v>51</v>
      </c>
      <c r="W8" s="1" t="str">
        <f t="shared" ca="1" si="5"/>
        <v>2 ironfang heavy troopers</v>
      </c>
      <c r="Y8" t="str">
        <f t="shared" ca="1" si="20"/>
        <v>No</v>
      </c>
      <c r="Z8">
        <f t="shared" ca="1" si="21"/>
        <v>77</v>
      </c>
      <c r="AA8" s="1" t="str">
        <f t="shared" ca="1" si="6"/>
        <v>1 manticore</v>
      </c>
      <c r="AB8" s="1"/>
      <c r="AC8" t="str">
        <f t="shared" ca="1" si="22"/>
        <v>No</v>
      </c>
      <c r="AD8">
        <f t="shared" ca="1" si="23"/>
        <v>26</v>
      </c>
      <c r="AE8" s="1" t="str">
        <f t="shared" ca="1" si="7"/>
        <v>1 hobgoblin &amp; 1 hobbe hound</v>
      </c>
      <c r="AG8">
        <f t="shared" si="24"/>
        <v>7</v>
      </c>
      <c r="AH8" t="s">
        <v>82</v>
      </c>
    </row>
    <row r="9" spans="1:34">
      <c r="A9" t="str">
        <f t="shared" ca="1" si="8"/>
        <v>No</v>
      </c>
      <c r="B9">
        <f t="shared" ca="1" si="9"/>
        <v>87</v>
      </c>
      <c r="C9" s="1" t="str">
        <f t="shared" ca="1" si="0"/>
        <v>2 minotaurs</v>
      </c>
      <c r="E9" t="str">
        <f t="shared" ca="1" si="10"/>
        <v>Yes</v>
      </c>
      <c r="F9">
        <f t="shared" ca="1" si="11"/>
        <v>6</v>
      </c>
      <c r="G9" s="1" t="str">
        <f t="shared" ca="1" si="1"/>
        <v>2 hobgoblins &amp; 1 wolf</v>
      </c>
      <c r="I9" t="str">
        <f t="shared" ca="1" si="12"/>
        <v>Yes</v>
      </c>
      <c r="J9">
        <f t="shared" ca="1" si="13"/>
        <v>30</v>
      </c>
      <c r="K9" s="1" t="str">
        <f t="shared" ca="1" si="2"/>
        <v>1 hobgoblin &amp; 1 hobbe hound</v>
      </c>
      <c r="M9" t="str">
        <f t="shared" ca="1" si="14"/>
        <v>No</v>
      </c>
      <c r="N9">
        <f t="shared" ca="1" si="15"/>
        <v>30</v>
      </c>
      <c r="O9" s="1" t="str">
        <f t="shared" ca="1" si="3"/>
        <v>1 hobgoblin &amp; 1 hobbe hound</v>
      </c>
      <c r="Q9" t="str">
        <f t="shared" ca="1" si="16"/>
        <v>Yes</v>
      </c>
      <c r="R9">
        <f t="shared" ca="1" si="17"/>
        <v>73</v>
      </c>
      <c r="S9" s="1" t="str">
        <f t="shared" ca="1" si="4"/>
        <v>1 bugbear stalker</v>
      </c>
      <c r="U9" t="str">
        <f t="shared" ca="1" si="18"/>
        <v>No</v>
      </c>
      <c r="V9">
        <f t="shared" ca="1" si="19"/>
        <v>61</v>
      </c>
      <c r="W9" s="1" t="str">
        <f t="shared" ca="1" si="5"/>
        <v>1 bugbear stalker</v>
      </c>
      <c r="Y9" t="str">
        <f t="shared" ca="1" si="20"/>
        <v>No</v>
      </c>
      <c r="Z9">
        <f t="shared" ca="1" si="21"/>
        <v>29</v>
      </c>
      <c r="AA9" s="1" t="str">
        <f t="shared" ca="1" si="6"/>
        <v>1 hobgoblin &amp; 1 hobbe hound</v>
      </c>
      <c r="AB9" s="1"/>
      <c r="AC9" t="str">
        <f t="shared" ca="1" si="22"/>
        <v>No</v>
      </c>
      <c r="AD9">
        <f t="shared" ca="1" si="23"/>
        <v>10</v>
      </c>
      <c r="AE9" s="1" t="str">
        <f t="shared" ca="1" si="7"/>
        <v>2 hobgoblins &amp; 1 wolf</v>
      </c>
      <c r="AG9">
        <f t="shared" si="24"/>
        <v>8</v>
      </c>
      <c r="AH9" t="s">
        <v>82</v>
      </c>
    </row>
    <row r="10" spans="1:34" ht="32">
      <c r="A10" t="str">
        <f t="shared" ca="1" si="8"/>
        <v>Yes</v>
      </c>
      <c r="B10">
        <f t="shared" ca="1" si="9"/>
        <v>58</v>
      </c>
      <c r="C10" s="1" t="str">
        <f t="shared" ca="1" si="0"/>
        <v>2 ironfang heavy troopers</v>
      </c>
      <c r="E10" t="str">
        <f t="shared" ca="1" si="10"/>
        <v>No</v>
      </c>
      <c r="F10">
        <f t="shared" ca="1" si="11"/>
        <v>14</v>
      </c>
      <c r="G10" s="1" t="str">
        <f t="shared" ca="1" si="1"/>
        <v>2 Ironfang Scouts</v>
      </c>
      <c r="I10" t="str">
        <f t="shared" ca="1" si="12"/>
        <v>Yes</v>
      </c>
      <c r="J10">
        <f t="shared" ca="1" si="13"/>
        <v>12</v>
      </c>
      <c r="K10" s="1" t="str">
        <f t="shared" ca="1" si="2"/>
        <v>2 Ironfang Scouts</v>
      </c>
      <c r="M10" t="str">
        <f t="shared" ca="1" si="14"/>
        <v>Yes</v>
      </c>
      <c r="N10">
        <f t="shared" ca="1" si="15"/>
        <v>93</v>
      </c>
      <c r="O10" s="1" t="str">
        <f t="shared" ca="1" si="3"/>
        <v>1 hobgoblin forerunner &amp; 1 yzobu mount</v>
      </c>
      <c r="Q10" t="str">
        <f t="shared" ca="1" si="16"/>
        <v>No</v>
      </c>
      <c r="R10">
        <f t="shared" ca="1" si="17"/>
        <v>85</v>
      </c>
      <c r="S10" s="1" t="str">
        <f t="shared" ca="1" si="4"/>
        <v>2 minotaurs</v>
      </c>
      <c r="U10" t="str">
        <f t="shared" ca="1" si="18"/>
        <v>No</v>
      </c>
      <c r="V10">
        <f t="shared" ca="1" si="19"/>
        <v>13</v>
      </c>
      <c r="W10" s="1" t="str">
        <f t="shared" ca="1" si="5"/>
        <v>2 Ironfang Scouts</v>
      </c>
      <c r="Y10" t="str">
        <f t="shared" ca="1" si="20"/>
        <v>Yes</v>
      </c>
      <c r="Z10">
        <f t="shared" ca="1" si="21"/>
        <v>7</v>
      </c>
      <c r="AA10" s="1" t="str">
        <f t="shared" ca="1" si="6"/>
        <v>2 hobgoblins &amp; 1 wolf</v>
      </c>
      <c r="AB10" s="1"/>
      <c r="AC10" t="str">
        <f t="shared" ca="1" si="22"/>
        <v>Yes</v>
      </c>
      <c r="AD10">
        <f t="shared" ca="1" si="23"/>
        <v>77</v>
      </c>
      <c r="AE10" s="1" t="str">
        <f t="shared" ca="1" si="7"/>
        <v>1 manticore</v>
      </c>
      <c r="AG10">
        <f t="shared" si="24"/>
        <v>9</v>
      </c>
      <c r="AH10" t="s">
        <v>82</v>
      </c>
    </row>
    <row r="11" spans="1:34">
      <c r="A11" t="str">
        <f t="shared" ca="1" si="8"/>
        <v>Yes</v>
      </c>
      <c r="B11">
        <f t="shared" ca="1" si="9"/>
        <v>26</v>
      </c>
      <c r="C11" s="1" t="str">
        <f t="shared" ca="1" si="0"/>
        <v>1 hobgoblin &amp; 1 hobbe hound</v>
      </c>
      <c r="E11" t="str">
        <f t="shared" ca="1" si="10"/>
        <v>Yes</v>
      </c>
      <c r="F11">
        <f t="shared" ca="1" si="11"/>
        <v>24</v>
      </c>
      <c r="G11" s="1" t="str">
        <f t="shared" ca="1" si="1"/>
        <v>1 hobgoblin &amp; 1 hobbe hound</v>
      </c>
      <c r="I11" t="str">
        <f t="shared" ca="1" si="12"/>
        <v>No</v>
      </c>
      <c r="J11">
        <f t="shared" ca="1" si="13"/>
        <v>44</v>
      </c>
      <c r="K11" s="1" t="str">
        <f t="shared" ca="1" si="2"/>
        <v>1 barghest</v>
      </c>
      <c r="M11" t="str">
        <f t="shared" ca="1" si="14"/>
        <v>Yes</v>
      </c>
      <c r="N11">
        <f t="shared" ca="1" si="15"/>
        <v>1</v>
      </c>
      <c r="O11" s="1" t="str">
        <f t="shared" ca="1" si="3"/>
        <v>1 worg</v>
      </c>
      <c r="Q11" t="str">
        <f t="shared" ca="1" si="16"/>
        <v>Yes</v>
      </c>
      <c r="R11">
        <f t="shared" ca="1" si="17"/>
        <v>91</v>
      </c>
      <c r="S11" s="1" t="str">
        <f t="shared" ca="1" si="4"/>
        <v>1 hobgoblin forerunner &amp; 1 yzobu mount</v>
      </c>
      <c r="U11" t="str">
        <f t="shared" ca="1" si="18"/>
        <v>No</v>
      </c>
      <c r="V11">
        <f t="shared" ca="1" si="19"/>
        <v>87</v>
      </c>
      <c r="W11" s="1" t="str">
        <f t="shared" ca="1" si="5"/>
        <v>2 minotaurs</v>
      </c>
      <c r="Y11" t="str">
        <f t="shared" ca="1" si="20"/>
        <v>No</v>
      </c>
      <c r="Z11">
        <f t="shared" ca="1" si="21"/>
        <v>26</v>
      </c>
      <c r="AA11" s="1" t="str">
        <f t="shared" ca="1" si="6"/>
        <v>1 hobgoblin &amp; 1 hobbe hound</v>
      </c>
      <c r="AB11" s="1"/>
      <c r="AC11" t="str">
        <f t="shared" ca="1" si="22"/>
        <v>No</v>
      </c>
      <c r="AD11">
        <f t="shared" ca="1" si="23"/>
        <v>80</v>
      </c>
      <c r="AE11" s="1" t="str">
        <f t="shared" ca="1" si="7"/>
        <v>1 manticore</v>
      </c>
      <c r="AG11">
        <f t="shared" si="24"/>
        <v>10</v>
      </c>
      <c r="AH11" t="s">
        <v>82</v>
      </c>
    </row>
    <row r="12" spans="1:34">
      <c r="A12" t="str">
        <f t="shared" ca="1" si="8"/>
        <v>No</v>
      </c>
      <c r="B12">
        <f t="shared" ca="1" si="9"/>
        <v>59</v>
      </c>
      <c r="C12" s="1" t="str">
        <f t="shared" ca="1" si="0"/>
        <v>2 ironfang heavy troopers</v>
      </c>
      <c r="E12" t="str">
        <f t="shared" ca="1" si="10"/>
        <v>Yes</v>
      </c>
      <c r="F12">
        <f t="shared" ca="1" si="11"/>
        <v>66</v>
      </c>
      <c r="G12" s="1" t="str">
        <f t="shared" ca="1" si="1"/>
        <v>1 bugbear stalker</v>
      </c>
      <c r="I12" t="str">
        <f t="shared" ca="1" si="12"/>
        <v>No</v>
      </c>
      <c r="J12">
        <f t="shared" ca="1" si="13"/>
        <v>8</v>
      </c>
      <c r="K12" s="1" t="str">
        <f t="shared" ca="1" si="2"/>
        <v>2 hobgoblins &amp; 1 wolf</v>
      </c>
      <c r="M12" t="str">
        <f t="shared" ca="1" si="14"/>
        <v>Yes</v>
      </c>
      <c r="N12">
        <f t="shared" ca="1" si="15"/>
        <v>53</v>
      </c>
      <c r="O12" s="1" t="str">
        <f t="shared" ca="1" si="3"/>
        <v>2 ironfang heavy troopers</v>
      </c>
      <c r="Q12" t="str">
        <f t="shared" ca="1" si="16"/>
        <v>No</v>
      </c>
      <c r="R12">
        <f t="shared" ca="1" si="17"/>
        <v>72</v>
      </c>
      <c r="S12" s="1" t="str">
        <f t="shared" ca="1" si="4"/>
        <v>1 bugbear stalker</v>
      </c>
      <c r="U12" t="str">
        <f t="shared" ca="1" si="18"/>
        <v>No</v>
      </c>
      <c r="V12">
        <f t="shared" ca="1" si="19"/>
        <v>93</v>
      </c>
      <c r="W12" s="1" t="str">
        <f t="shared" ca="1" si="5"/>
        <v>1 hobgoblin forerunner &amp; 1 yzobu mount</v>
      </c>
      <c r="Y12" t="str">
        <f t="shared" ca="1" si="20"/>
        <v>No</v>
      </c>
      <c r="Z12">
        <f t="shared" ca="1" si="21"/>
        <v>88</v>
      </c>
      <c r="AA12" s="1" t="str">
        <f t="shared" ca="1" si="6"/>
        <v>1 hobgoblin forerunner &amp; 1 yzobu mount</v>
      </c>
      <c r="AB12" s="1"/>
      <c r="AC12" t="str">
        <f t="shared" ca="1" si="22"/>
        <v>No</v>
      </c>
      <c r="AD12">
        <f t="shared" ca="1" si="23"/>
        <v>6</v>
      </c>
      <c r="AE12" s="1" t="str">
        <f t="shared" ca="1" si="7"/>
        <v>2 hobgoblins &amp; 1 wolf</v>
      </c>
      <c r="AG12">
        <f t="shared" si="24"/>
        <v>11</v>
      </c>
      <c r="AH12" t="s">
        <v>75</v>
      </c>
    </row>
    <row r="13" spans="1:34">
      <c r="A13" t="str">
        <f t="shared" ca="1" si="8"/>
        <v>Yes</v>
      </c>
      <c r="B13">
        <f t="shared" ca="1" si="9"/>
        <v>11</v>
      </c>
      <c r="C13" s="1" t="str">
        <f t="shared" ca="1" si="0"/>
        <v>2 Ironfang Scouts</v>
      </c>
      <c r="E13" t="str">
        <f t="shared" ca="1" si="10"/>
        <v>Yes</v>
      </c>
      <c r="F13">
        <f t="shared" ca="1" si="11"/>
        <v>62</v>
      </c>
      <c r="G13" s="1" t="str">
        <f t="shared" ca="1" si="1"/>
        <v>1 bugbear stalker</v>
      </c>
      <c r="I13" t="str">
        <f t="shared" ca="1" si="12"/>
        <v>Yes</v>
      </c>
      <c r="J13">
        <f t="shared" ca="1" si="13"/>
        <v>19</v>
      </c>
      <c r="K13" s="1" t="str">
        <f t="shared" ca="1" si="2"/>
        <v>2 Ironfang Scouts</v>
      </c>
      <c r="M13" t="str">
        <f t="shared" ca="1" si="14"/>
        <v>Yes</v>
      </c>
      <c r="N13">
        <f t="shared" ca="1" si="15"/>
        <v>26</v>
      </c>
      <c r="O13" s="1" t="str">
        <f t="shared" ca="1" si="3"/>
        <v>1 hobgoblin &amp; 1 hobbe hound</v>
      </c>
      <c r="Q13" t="str">
        <f t="shared" ca="1" si="16"/>
        <v>No</v>
      </c>
      <c r="R13">
        <f t="shared" ca="1" si="17"/>
        <v>6</v>
      </c>
      <c r="S13" s="1" t="str">
        <f t="shared" ca="1" si="4"/>
        <v>2 hobgoblins &amp; 1 wolf</v>
      </c>
      <c r="U13" t="str">
        <f t="shared" ca="1" si="18"/>
        <v>No</v>
      </c>
      <c r="V13">
        <f t="shared" ca="1" si="19"/>
        <v>77</v>
      </c>
      <c r="W13" s="1" t="str">
        <f t="shared" ca="1" si="5"/>
        <v>1 manticore</v>
      </c>
      <c r="Y13" t="str">
        <f t="shared" ca="1" si="20"/>
        <v>No</v>
      </c>
      <c r="Z13">
        <f t="shared" ca="1" si="21"/>
        <v>66</v>
      </c>
      <c r="AA13" s="1" t="str">
        <f t="shared" ca="1" si="6"/>
        <v>1 bugbear stalker</v>
      </c>
      <c r="AB13" s="1"/>
      <c r="AC13" t="str">
        <f t="shared" ca="1" si="22"/>
        <v>No</v>
      </c>
      <c r="AD13">
        <f t="shared" ca="1" si="23"/>
        <v>2</v>
      </c>
      <c r="AE13" s="1" t="str">
        <f t="shared" ca="1" si="7"/>
        <v>1 worg</v>
      </c>
      <c r="AG13">
        <f t="shared" si="24"/>
        <v>12</v>
      </c>
      <c r="AH13" t="s">
        <v>75</v>
      </c>
    </row>
    <row r="14" spans="1:34">
      <c r="A14" t="str">
        <f t="shared" ca="1" si="8"/>
        <v>Yes</v>
      </c>
      <c r="B14">
        <f t="shared" ca="1" si="9"/>
        <v>99</v>
      </c>
      <c r="C14" s="1" t="str">
        <f t="shared" ca="1" si="0"/>
        <v>1 hobgoblin lieutenant &amp; 3 ironfang scounts</v>
      </c>
      <c r="E14" t="str">
        <f t="shared" ca="1" si="10"/>
        <v>Yes</v>
      </c>
      <c r="F14">
        <f t="shared" ca="1" si="11"/>
        <v>1</v>
      </c>
      <c r="G14" s="1" t="str">
        <f t="shared" ca="1" si="1"/>
        <v>1 worg</v>
      </c>
      <c r="I14" t="str">
        <f t="shared" ca="1" si="12"/>
        <v>Yes</v>
      </c>
      <c r="J14">
        <f t="shared" ca="1" si="13"/>
        <v>54</v>
      </c>
      <c r="K14" s="1" t="str">
        <f t="shared" ca="1" si="2"/>
        <v>2 ironfang heavy troopers</v>
      </c>
      <c r="M14" t="str">
        <f t="shared" ca="1" si="14"/>
        <v>No</v>
      </c>
      <c r="N14">
        <f t="shared" ca="1" si="15"/>
        <v>100</v>
      </c>
      <c r="O14" s="1" t="str">
        <f t="shared" ca="1" si="3"/>
        <v>1 hobgoblin lieutenant &amp; 3 ironfang scounts</v>
      </c>
      <c r="Q14" t="str">
        <f t="shared" ca="1" si="16"/>
        <v>Yes</v>
      </c>
      <c r="R14">
        <f t="shared" ca="1" si="17"/>
        <v>66</v>
      </c>
      <c r="S14" s="1" t="str">
        <f t="shared" ca="1" si="4"/>
        <v>1 bugbear stalker</v>
      </c>
      <c r="U14" t="str">
        <f t="shared" ca="1" si="18"/>
        <v>No</v>
      </c>
      <c r="V14">
        <f t="shared" ca="1" si="19"/>
        <v>82</v>
      </c>
      <c r="W14" s="1" t="str">
        <f t="shared" ca="1" si="5"/>
        <v>2 minotaurs</v>
      </c>
      <c r="Y14" t="str">
        <f t="shared" ca="1" si="20"/>
        <v>No</v>
      </c>
      <c r="Z14">
        <f t="shared" ca="1" si="21"/>
        <v>51</v>
      </c>
      <c r="AA14" s="1" t="str">
        <f t="shared" ca="1" si="6"/>
        <v>2 ironfang heavy troopers</v>
      </c>
      <c r="AB14" s="1"/>
      <c r="AC14" t="str">
        <f t="shared" ca="1" si="22"/>
        <v>No</v>
      </c>
      <c r="AD14">
        <f t="shared" ca="1" si="23"/>
        <v>28</v>
      </c>
      <c r="AE14" s="1" t="str">
        <f t="shared" ca="1" si="7"/>
        <v>1 hobgoblin &amp; 1 hobbe hound</v>
      </c>
      <c r="AG14">
        <f t="shared" si="24"/>
        <v>13</v>
      </c>
      <c r="AH14" t="s">
        <v>75</v>
      </c>
    </row>
    <row r="15" spans="1:34">
      <c r="A15" t="str">
        <f t="shared" ca="1" si="8"/>
        <v>Yes</v>
      </c>
      <c r="B15">
        <f t="shared" ca="1" si="9"/>
        <v>47</v>
      </c>
      <c r="C15" s="1" t="str">
        <f t="shared" ca="1" si="0"/>
        <v>2 ironfang heavy troopers</v>
      </c>
      <c r="E15" t="str">
        <f t="shared" ca="1" si="10"/>
        <v>Yes</v>
      </c>
      <c r="F15">
        <f t="shared" ca="1" si="11"/>
        <v>76</v>
      </c>
      <c r="G15" s="1" t="str">
        <f t="shared" ca="1" si="1"/>
        <v>1 manticore</v>
      </c>
      <c r="I15" t="str">
        <f t="shared" ca="1" si="12"/>
        <v>No</v>
      </c>
      <c r="J15">
        <f t="shared" ca="1" si="13"/>
        <v>10</v>
      </c>
      <c r="K15" s="1" t="str">
        <f t="shared" ca="1" si="2"/>
        <v>2 hobgoblins &amp; 1 wolf</v>
      </c>
      <c r="M15" t="str">
        <f t="shared" ca="1" si="14"/>
        <v>Yes</v>
      </c>
      <c r="N15">
        <f t="shared" ca="1" si="15"/>
        <v>100</v>
      </c>
      <c r="O15" s="1" t="str">
        <f t="shared" ca="1" si="3"/>
        <v>1 hobgoblin lieutenant &amp; 3 ironfang scounts</v>
      </c>
      <c r="Q15" t="str">
        <f t="shared" ca="1" si="16"/>
        <v>No</v>
      </c>
      <c r="R15">
        <f t="shared" ca="1" si="17"/>
        <v>93</v>
      </c>
      <c r="S15" s="1" t="str">
        <f t="shared" ca="1" si="4"/>
        <v>1 hobgoblin forerunner &amp; 1 yzobu mount</v>
      </c>
      <c r="U15" t="str">
        <f t="shared" ca="1" si="18"/>
        <v>No</v>
      </c>
      <c r="V15">
        <f t="shared" ca="1" si="19"/>
        <v>31</v>
      </c>
      <c r="W15" s="1" t="str">
        <f t="shared" ca="1" si="5"/>
        <v>1 hobgoblin batlefiend zealot &amp; 3 hobgoblins</v>
      </c>
      <c r="Y15" t="str">
        <f t="shared" ca="1" si="20"/>
        <v>No</v>
      </c>
      <c r="Z15">
        <f t="shared" ca="1" si="21"/>
        <v>81</v>
      </c>
      <c r="AA15" s="1" t="str">
        <f t="shared" ca="1" si="6"/>
        <v>2 minotaurs</v>
      </c>
      <c r="AB15" s="1"/>
      <c r="AC15" t="str">
        <f t="shared" ca="1" si="22"/>
        <v>No</v>
      </c>
      <c r="AD15">
        <f t="shared" ca="1" si="23"/>
        <v>81</v>
      </c>
      <c r="AE15" s="1" t="str">
        <f t="shared" ca="1" si="7"/>
        <v>2 minotaurs</v>
      </c>
      <c r="AG15">
        <f t="shared" si="24"/>
        <v>14</v>
      </c>
      <c r="AH15" t="s">
        <v>75</v>
      </c>
    </row>
    <row r="16" spans="1:34">
      <c r="A16" t="str">
        <f t="shared" ca="1" si="8"/>
        <v>Yes</v>
      </c>
      <c r="B16">
        <f t="shared" ca="1" si="9"/>
        <v>28</v>
      </c>
      <c r="C16" s="1" t="str">
        <f t="shared" ca="1" si="0"/>
        <v>1 hobgoblin &amp; 1 hobbe hound</v>
      </c>
      <c r="E16" t="str">
        <f t="shared" ca="1" si="10"/>
        <v>Yes</v>
      </c>
      <c r="F16">
        <f t="shared" ca="1" si="11"/>
        <v>75</v>
      </c>
      <c r="G16" s="1" t="str">
        <f t="shared" ca="1" si="1"/>
        <v>1 bugbear stalker</v>
      </c>
      <c r="I16" t="str">
        <f t="shared" ca="1" si="12"/>
        <v>Yes</v>
      </c>
      <c r="J16">
        <f t="shared" ca="1" si="13"/>
        <v>5</v>
      </c>
      <c r="K16" s="1" t="str">
        <f t="shared" ca="1" si="2"/>
        <v>1 worg</v>
      </c>
      <c r="M16" t="str">
        <f t="shared" ca="1" si="14"/>
        <v>Yes</v>
      </c>
      <c r="N16">
        <f t="shared" ca="1" si="15"/>
        <v>41</v>
      </c>
      <c r="O16" s="1" t="str">
        <f t="shared" ca="1" si="3"/>
        <v>1 barghest</v>
      </c>
      <c r="Q16" t="str">
        <f t="shared" ca="1" si="16"/>
        <v>Yes</v>
      </c>
      <c r="R16">
        <f t="shared" ca="1" si="17"/>
        <v>66</v>
      </c>
      <c r="S16" s="1" t="str">
        <f t="shared" ca="1" si="4"/>
        <v>1 bugbear stalker</v>
      </c>
      <c r="U16" t="str">
        <f t="shared" ca="1" si="18"/>
        <v>No</v>
      </c>
      <c r="V16">
        <f t="shared" ca="1" si="19"/>
        <v>92</v>
      </c>
      <c r="W16" s="1" t="str">
        <f t="shared" ca="1" si="5"/>
        <v>1 hobgoblin forerunner &amp; 1 yzobu mount</v>
      </c>
      <c r="Y16" t="str">
        <f t="shared" ca="1" si="20"/>
        <v>No</v>
      </c>
      <c r="Z16">
        <f t="shared" ca="1" si="21"/>
        <v>59</v>
      </c>
      <c r="AA16" s="1" t="str">
        <f t="shared" ca="1" si="6"/>
        <v>2 ironfang heavy troopers</v>
      </c>
      <c r="AB16" s="1"/>
      <c r="AC16" t="str">
        <f t="shared" ca="1" si="22"/>
        <v>No</v>
      </c>
      <c r="AD16">
        <f t="shared" ca="1" si="23"/>
        <v>3</v>
      </c>
      <c r="AE16" s="1" t="str">
        <f t="shared" ca="1" si="7"/>
        <v>1 worg</v>
      </c>
      <c r="AG16">
        <f t="shared" si="24"/>
        <v>15</v>
      </c>
      <c r="AH16" t="s">
        <v>75</v>
      </c>
    </row>
    <row r="17" spans="1:34" ht="32">
      <c r="A17" t="str">
        <f t="shared" ca="1" si="8"/>
        <v>Yes</v>
      </c>
      <c r="B17">
        <f t="shared" ca="1" si="9"/>
        <v>59</v>
      </c>
      <c r="C17" s="1" t="str">
        <f t="shared" ca="1" si="0"/>
        <v>2 ironfang heavy troopers</v>
      </c>
      <c r="E17" t="str">
        <f t="shared" ca="1" si="10"/>
        <v>Yes</v>
      </c>
      <c r="F17">
        <f t="shared" ca="1" si="11"/>
        <v>10</v>
      </c>
      <c r="G17" s="1" t="str">
        <f t="shared" ca="1" si="1"/>
        <v>2 hobgoblins &amp; 1 wolf</v>
      </c>
      <c r="I17" t="str">
        <f t="shared" ca="1" si="12"/>
        <v>Yes</v>
      </c>
      <c r="J17">
        <f t="shared" ca="1" si="13"/>
        <v>55</v>
      </c>
      <c r="K17" s="1" t="str">
        <f t="shared" ca="1" si="2"/>
        <v>2 ironfang heavy troopers</v>
      </c>
      <c r="M17" t="str">
        <f t="shared" ca="1" si="14"/>
        <v>No</v>
      </c>
      <c r="N17">
        <f t="shared" ca="1" si="15"/>
        <v>1</v>
      </c>
      <c r="O17" s="1" t="str">
        <f t="shared" ca="1" si="3"/>
        <v>1 worg</v>
      </c>
      <c r="Q17" t="str">
        <f t="shared" ca="1" si="16"/>
        <v>No</v>
      </c>
      <c r="R17">
        <f t="shared" ca="1" si="17"/>
        <v>27</v>
      </c>
      <c r="S17" s="1" t="str">
        <f t="shared" ca="1" si="4"/>
        <v>1 hobgoblin &amp; 1 hobbe hound</v>
      </c>
      <c r="U17" t="str">
        <f t="shared" ca="1" si="18"/>
        <v>No</v>
      </c>
      <c r="V17">
        <f t="shared" ca="1" si="19"/>
        <v>52</v>
      </c>
      <c r="W17" s="1" t="str">
        <f t="shared" ca="1" si="5"/>
        <v>2 ironfang heavy troopers</v>
      </c>
      <c r="Y17" t="str">
        <f t="shared" ca="1" si="20"/>
        <v>No</v>
      </c>
      <c r="Z17">
        <f t="shared" ca="1" si="21"/>
        <v>66</v>
      </c>
      <c r="AA17" s="1" t="str">
        <f t="shared" ca="1" si="6"/>
        <v>1 bugbear stalker</v>
      </c>
      <c r="AB17" s="1"/>
      <c r="AC17" t="str">
        <f t="shared" ca="1" si="22"/>
        <v>No</v>
      </c>
      <c r="AD17">
        <f t="shared" ca="1" si="23"/>
        <v>65</v>
      </c>
      <c r="AE17" s="1" t="str">
        <f t="shared" ca="1" si="7"/>
        <v>1 bugbear stalker</v>
      </c>
      <c r="AG17">
        <f t="shared" si="24"/>
        <v>16</v>
      </c>
      <c r="AH17" t="s">
        <v>75</v>
      </c>
    </row>
    <row r="18" spans="1:34" ht="32">
      <c r="A18" t="str">
        <f t="shared" ca="1" si="8"/>
        <v>Yes</v>
      </c>
      <c r="B18">
        <f t="shared" ca="1" si="9"/>
        <v>49</v>
      </c>
      <c r="C18" s="1" t="str">
        <f t="shared" ca="1" si="0"/>
        <v>2 ironfang heavy troopers</v>
      </c>
      <c r="E18" t="str">
        <f t="shared" ca="1" si="10"/>
        <v>No</v>
      </c>
      <c r="F18">
        <f t="shared" ca="1" si="11"/>
        <v>2</v>
      </c>
      <c r="G18" s="1" t="str">
        <f t="shared" ca="1" si="1"/>
        <v>1 worg</v>
      </c>
      <c r="I18" t="str">
        <f t="shared" ca="1" si="12"/>
        <v>Yes</v>
      </c>
      <c r="J18">
        <f t="shared" ca="1" si="13"/>
        <v>25</v>
      </c>
      <c r="K18" s="1" t="str">
        <f t="shared" ca="1" si="2"/>
        <v>1 hobgoblin &amp; 1 hobbe hound</v>
      </c>
      <c r="M18" t="str">
        <f t="shared" ca="1" si="14"/>
        <v>No</v>
      </c>
      <c r="N18">
        <f t="shared" ca="1" si="15"/>
        <v>34</v>
      </c>
      <c r="O18" s="1" t="str">
        <f t="shared" ca="1" si="3"/>
        <v>1 hobgoblin batlefiend zealot &amp; 3 hobgoblins</v>
      </c>
      <c r="Q18" t="str">
        <f t="shared" ca="1" si="16"/>
        <v>Yes</v>
      </c>
      <c r="R18">
        <f t="shared" ca="1" si="17"/>
        <v>74</v>
      </c>
      <c r="S18" s="1" t="str">
        <f t="shared" ca="1" si="4"/>
        <v>1 bugbear stalker</v>
      </c>
      <c r="U18" t="str">
        <f t="shared" ca="1" si="18"/>
        <v>No</v>
      </c>
      <c r="V18">
        <f t="shared" ca="1" si="19"/>
        <v>52</v>
      </c>
      <c r="W18" s="1" t="str">
        <f t="shared" ca="1" si="5"/>
        <v>2 ironfang heavy troopers</v>
      </c>
      <c r="Y18" t="str">
        <f t="shared" ca="1" si="20"/>
        <v>No</v>
      </c>
      <c r="Z18">
        <f t="shared" ca="1" si="21"/>
        <v>99</v>
      </c>
      <c r="AA18" s="1" t="str">
        <f t="shared" ca="1" si="6"/>
        <v>1 hobgoblin lieutenant &amp; 3 ironfang scounts</v>
      </c>
      <c r="AB18" s="1"/>
      <c r="AC18" t="str">
        <f t="shared" ca="1" si="22"/>
        <v>No</v>
      </c>
      <c r="AD18">
        <f t="shared" ca="1" si="23"/>
        <v>66</v>
      </c>
      <c r="AE18" s="1" t="str">
        <f t="shared" ca="1" si="7"/>
        <v>1 bugbear stalker</v>
      </c>
      <c r="AG18">
        <f t="shared" si="24"/>
        <v>17</v>
      </c>
      <c r="AH18" t="s">
        <v>75</v>
      </c>
    </row>
    <row r="19" spans="1:34">
      <c r="A19" t="str">
        <f t="shared" ca="1" si="8"/>
        <v>No</v>
      </c>
      <c r="B19">
        <f t="shared" ca="1" si="9"/>
        <v>93</v>
      </c>
      <c r="C19" s="1" t="str">
        <f t="shared" ca="1" si="0"/>
        <v>1 hobgoblin forerunner &amp; 1 yzobu mount</v>
      </c>
      <c r="E19" t="str">
        <f t="shared" ca="1" si="10"/>
        <v>Yes</v>
      </c>
      <c r="F19">
        <f t="shared" ca="1" si="11"/>
        <v>31</v>
      </c>
      <c r="G19" s="1" t="str">
        <f t="shared" ca="1" si="1"/>
        <v>1 hobgoblin batlefiend zealot &amp; 3 hobgoblins</v>
      </c>
      <c r="I19" t="str">
        <f t="shared" ca="1" si="12"/>
        <v>Yes</v>
      </c>
      <c r="J19">
        <f t="shared" ca="1" si="13"/>
        <v>80</v>
      </c>
      <c r="K19" s="1" t="str">
        <f t="shared" ca="1" si="2"/>
        <v>1 manticore</v>
      </c>
      <c r="M19" t="str">
        <f t="shared" ca="1" si="14"/>
        <v>Yes</v>
      </c>
      <c r="N19">
        <f t="shared" ca="1" si="15"/>
        <v>39</v>
      </c>
      <c r="O19" s="1" t="str">
        <f t="shared" ca="1" si="3"/>
        <v>1 hobgoblin batlefiend zealot &amp; 3 hobgoblins</v>
      </c>
      <c r="Q19" t="str">
        <f t="shared" ca="1" si="16"/>
        <v>No</v>
      </c>
      <c r="R19">
        <f t="shared" ca="1" si="17"/>
        <v>74</v>
      </c>
      <c r="S19" s="1" t="str">
        <f t="shared" ca="1" si="4"/>
        <v>1 bugbear stalker</v>
      </c>
      <c r="U19" t="str">
        <f t="shared" ca="1" si="18"/>
        <v>No</v>
      </c>
      <c r="V19">
        <f t="shared" ca="1" si="19"/>
        <v>58</v>
      </c>
      <c r="W19" s="1" t="str">
        <f t="shared" ca="1" si="5"/>
        <v>2 ironfang heavy troopers</v>
      </c>
      <c r="Y19" t="str">
        <f t="shared" ca="1" si="20"/>
        <v>Yes</v>
      </c>
      <c r="Z19">
        <f t="shared" ca="1" si="21"/>
        <v>62</v>
      </c>
      <c r="AA19" s="1" t="str">
        <f t="shared" ca="1" si="6"/>
        <v>1 bugbear stalker</v>
      </c>
      <c r="AB19" s="1"/>
      <c r="AC19" t="str">
        <f t="shared" ca="1" si="22"/>
        <v>No</v>
      </c>
      <c r="AD19">
        <f t="shared" ca="1" si="23"/>
        <v>99</v>
      </c>
      <c r="AE19" s="1" t="str">
        <f t="shared" ca="1" si="7"/>
        <v>1 hobgoblin lieutenant &amp; 3 ironfang scounts</v>
      </c>
      <c r="AG19">
        <f t="shared" si="24"/>
        <v>18</v>
      </c>
      <c r="AH19" t="s">
        <v>75</v>
      </c>
    </row>
    <row r="20" spans="1:34">
      <c r="A20" t="str">
        <f t="shared" ca="1" si="8"/>
        <v>Yes</v>
      </c>
      <c r="B20">
        <f t="shared" ca="1" si="9"/>
        <v>67</v>
      </c>
      <c r="C20" s="1" t="str">
        <f t="shared" ca="1" si="0"/>
        <v>1 bugbear stalker</v>
      </c>
      <c r="E20" t="str">
        <f t="shared" ca="1" si="10"/>
        <v>Yes</v>
      </c>
      <c r="F20">
        <f t="shared" ca="1" si="11"/>
        <v>46</v>
      </c>
      <c r="G20" s="1" t="str">
        <f t="shared" ca="1" si="1"/>
        <v>2 ironfang heavy troopers</v>
      </c>
      <c r="I20" t="str">
        <f t="shared" ca="1" si="12"/>
        <v>No</v>
      </c>
      <c r="J20">
        <f t="shared" ca="1" si="13"/>
        <v>49</v>
      </c>
      <c r="K20" s="1" t="str">
        <f t="shared" ca="1" si="2"/>
        <v>2 ironfang heavy troopers</v>
      </c>
      <c r="M20" t="str">
        <f t="shared" ca="1" si="14"/>
        <v>Yes</v>
      </c>
      <c r="N20">
        <f t="shared" ca="1" si="15"/>
        <v>70</v>
      </c>
      <c r="O20" s="1" t="str">
        <f t="shared" ca="1" si="3"/>
        <v>1 bugbear stalker</v>
      </c>
      <c r="Q20" t="str">
        <f t="shared" ca="1" si="16"/>
        <v>Yes</v>
      </c>
      <c r="R20">
        <f t="shared" ca="1" si="17"/>
        <v>89</v>
      </c>
      <c r="S20" s="1" t="str">
        <f t="shared" ca="1" si="4"/>
        <v>1 hobgoblin forerunner &amp; 1 yzobu mount</v>
      </c>
      <c r="U20" t="str">
        <f t="shared" ca="1" si="18"/>
        <v>Yes</v>
      </c>
      <c r="V20">
        <f t="shared" ca="1" si="19"/>
        <v>92</v>
      </c>
      <c r="W20" s="1" t="str">
        <f t="shared" ca="1" si="5"/>
        <v>1 hobgoblin forerunner &amp; 1 yzobu mount</v>
      </c>
      <c r="Y20" t="str">
        <f t="shared" ca="1" si="20"/>
        <v>No</v>
      </c>
      <c r="Z20">
        <f t="shared" ca="1" si="21"/>
        <v>78</v>
      </c>
      <c r="AA20" s="1" t="str">
        <f t="shared" ca="1" si="6"/>
        <v>1 manticore</v>
      </c>
      <c r="AB20" s="1"/>
      <c r="AC20" t="str">
        <f t="shared" ca="1" si="22"/>
        <v>No</v>
      </c>
      <c r="AD20">
        <f t="shared" ca="1" si="23"/>
        <v>78</v>
      </c>
      <c r="AE20" s="1" t="str">
        <f t="shared" ca="1" si="7"/>
        <v>1 manticore</v>
      </c>
      <c r="AG20">
        <f t="shared" si="24"/>
        <v>19</v>
      </c>
      <c r="AH20" t="s">
        <v>75</v>
      </c>
    </row>
    <row r="21" spans="1:34">
      <c r="A21" t="str">
        <f t="shared" ca="1" si="8"/>
        <v>Yes</v>
      </c>
      <c r="B21">
        <f t="shared" ca="1" si="9"/>
        <v>13</v>
      </c>
      <c r="C21" s="1" t="str">
        <f t="shared" ca="1" si="0"/>
        <v>2 Ironfang Scouts</v>
      </c>
      <c r="E21" t="str">
        <f t="shared" ca="1" si="10"/>
        <v>Yes</v>
      </c>
      <c r="F21">
        <f t="shared" ca="1" si="11"/>
        <v>39</v>
      </c>
      <c r="G21" s="1" t="str">
        <f t="shared" ca="1" si="1"/>
        <v>1 hobgoblin batlefiend zealot &amp; 3 hobgoblins</v>
      </c>
      <c r="I21" t="str">
        <f t="shared" ca="1" si="12"/>
        <v>Yes</v>
      </c>
      <c r="J21">
        <f t="shared" ca="1" si="13"/>
        <v>79</v>
      </c>
      <c r="K21" s="1" t="str">
        <f t="shared" ca="1" si="2"/>
        <v>1 manticore</v>
      </c>
      <c r="M21" t="str">
        <f t="shared" ca="1" si="14"/>
        <v>No</v>
      </c>
      <c r="N21">
        <f t="shared" ca="1" si="15"/>
        <v>75</v>
      </c>
      <c r="O21" s="1" t="str">
        <f t="shared" ca="1" si="3"/>
        <v>1 bugbear stalker</v>
      </c>
      <c r="Q21" t="str">
        <f t="shared" ca="1" si="16"/>
        <v>No</v>
      </c>
      <c r="R21">
        <f t="shared" ca="1" si="17"/>
        <v>2</v>
      </c>
      <c r="S21" s="1" t="str">
        <f t="shared" ca="1" si="4"/>
        <v>1 worg</v>
      </c>
      <c r="U21" t="str">
        <f t="shared" ca="1" si="18"/>
        <v>No</v>
      </c>
      <c r="V21">
        <f t="shared" ca="1" si="19"/>
        <v>67</v>
      </c>
      <c r="W21" s="1" t="str">
        <f t="shared" ca="1" si="5"/>
        <v>1 bugbear stalker</v>
      </c>
      <c r="Y21" t="str">
        <f t="shared" ca="1" si="20"/>
        <v>No</v>
      </c>
      <c r="Z21">
        <f t="shared" ca="1" si="21"/>
        <v>7</v>
      </c>
      <c r="AA21" s="1" t="str">
        <f t="shared" ca="1" si="6"/>
        <v>2 hobgoblins &amp; 1 wolf</v>
      </c>
      <c r="AB21" s="1"/>
      <c r="AC21" t="str">
        <f t="shared" ca="1" si="22"/>
        <v>No</v>
      </c>
      <c r="AD21">
        <f t="shared" ca="1" si="23"/>
        <v>89</v>
      </c>
      <c r="AE21" s="1" t="str">
        <f t="shared" ca="1" si="7"/>
        <v>1 hobgoblin forerunner &amp; 1 yzobu mount</v>
      </c>
      <c r="AG21">
        <f t="shared" si="24"/>
        <v>20</v>
      </c>
      <c r="AH21" t="s">
        <v>75</v>
      </c>
    </row>
    <row r="22" spans="1:34">
      <c r="A22" t="str">
        <f t="shared" ca="1" si="8"/>
        <v>Yes</v>
      </c>
      <c r="B22">
        <f t="shared" ca="1" si="9"/>
        <v>39</v>
      </c>
      <c r="C22" s="1" t="str">
        <f t="shared" ca="1" si="0"/>
        <v>1 hobgoblin batlefiend zealot &amp; 3 hobgoblins</v>
      </c>
      <c r="E22" t="str">
        <f t="shared" ca="1" si="10"/>
        <v>Yes</v>
      </c>
      <c r="F22">
        <f t="shared" ca="1" si="11"/>
        <v>64</v>
      </c>
      <c r="G22" s="1" t="str">
        <f t="shared" ca="1" si="1"/>
        <v>1 bugbear stalker</v>
      </c>
      <c r="I22" t="str">
        <f t="shared" ca="1" si="12"/>
        <v>No</v>
      </c>
      <c r="J22">
        <f t="shared" ca="1" si="13"/>
        <v>95</v>
      </c>
      <c r="K22" s="1" t="str">
        <f t="shared" ca="1" si="2"/>
        <v>1 hobgoblin bonbardier</v>
      </c>
      <c r="M22" t="str">
        <f t="shared" ca="1" si="14"/>
        <v>Yes</v>
      </c>
      <c r="N22">
        <f t="shared" ca="1" si="15"/>
        <v>24</v>
      </c>
      <c r="O22" s="1" t="str">
        <f t="shared" ca="1" si="3"/>
        <v>1 hobgoblin &amp; 1 hobbe hound</v>
      </c>
      <c r="Q22" t="str">
        <f t="shared" ca="1" si="16"/>
        <v>No</v>
      </c>
      <c r="R22">
        <f t="shared" ca="1" si="17"/>
        <v>6</v>
      </c>
      <c r="S22" s="1" t="str">
        <f t="shared" ca="1" si="4"/>
        <v>2 hobgoblins &amp; 1 wolf</v>
      </c>
      <c r="U22" t="str">
        <f t="shared" ca="1" si="18"/>
        <v>Yes</v>
      </c>
      <c r="V22">
        <f t="shared" ca="1" si="19"/>
        <v>53</v>
      </c>
      <c r="W22" s="1" t="str">
        <f t="shared" ca="1" si="5"/>
        <v>2 ironfang heavy troopers</v>
      </c>
      <c r="Y22" t="str">
        <f t="shared" ca="1" si="20"/>
        <v>No</v>
      </c>
      <c r="Z22">
        <f t="shared" ca="1" si="21"/>
        <v>2</v>
      </c>
      <c r="AA22" s="1" t="str">
        <f t="shared" ca="1" si="6"/>
        <v>1 worg</v>
      </c>
      <c r="AB22" s="1"/>
      <c r="AC22" t="str">
        <f t="shared" ca="1" si="22"/>
        <v>No</v>
      </c>
      <c r="AD22">
        <f t="shared" ca="1" si="23"/>
        <v>33</v>
      </c>
      <c r="AE22" s="1" t="str">
        <f t="shared" ca="1" si="7"/>
        <v>1 hobgoblin batlefiend zealot &amp; 3 hobgoblins</v>
      </c>
      <c r="AG22">
        <f t="shared" si="24"/>
        <v>21</v>
      </c>
      <c r="AH22" t="s">
        <v>83</v>
      </c>
    </row>
    <row r="23" spans="1:34">
      <c r="A23" t="str">
        <f t="shared" ca="1" si="8"/>
        <v>Yes</v>
      </c>
      <c r="B23">
        <f t="shared" ca="1" si="9"/>
        <v>89</v>
      </c>
      <c r="C23" s="1" t="str">
        <f t="shared" ca="1" si="0"/>
        <v>1 hobgoblin forerunner &amp; 1 yzobu mount</v>
      </c>
      <c r="E23" t="str">
        <f t="shared" ca="1" si="10"/>
        <v>Yes</v>
      </c>
      <c r="F23">
        <f t="shared" ca="1" si="11"/>
        <v>9</v>
      </c>
      <c r="G23" s="1" t="str">
        <f t="shared" ca="1" si="1"/>
        <v>2 hobgoblins &amp; 1 wolf</v>
      </c>
      <c r="I23" t="str">
        <f t="shared" ca="1" si="12"/>
        <v>No</v>
      </c>
      <c r="J23">
        <f t="shared" ca="1" si="13"/>
        <v>59</v>
      </c>
      <c r="K23" s="1" t="str">
        <f t="shared" ca="1" si="2"/>
        <v>2 ironfang heavy troopers</v>
      </c>
      <c r="M23" t="str">
        <f t="shared" ca="1" si="14"/>
        <v>Yes</v>
      </c>
      <c r="N23">
        <f t="shared" ca="1" si="15"/>
        <v>29</v>
      </c>
      <c r="O23" s="1" t="str">
        <f t="shared" ca="1" si="3"/>
        <v>1 hobgoblin &amp; 1 hobbe hound</v>
      </c>
      <c r="Q23" t="str">
        <f t="shared" ca="1" si="16"/>
        <v>Yes</v>
      </c>
      <c r="R23">
        <f t="shared" ca="1" si="17"/>
        <v>71</v>
      </c>
      <c r="S23" s="1" t="str">
        <f t="shared" ca="1" si="4"/>
        <v>1 bugbear stalker</v>
      </c>
      <c r="U23" t="str">
        <f t="shared" ca="1" si="18"/>
        <v>No</v>
      </c>
      <c r="V23">
        <f t="shared" ca="1" si="19"/>
        <v>63</v>
      </c>
      <c r="W23" s="1" t="str">
        <f t="shared" ca="1" si="5"/>
        <v>1 bugbear stalker</v>
      </c>
      <c r="Y23" t="str">
        <f t="shared" ca="1" si="20"/>
        <v>No</v>
      </c>
      <c r="Z23">
        <f t="shared" ca="1" si="21"/>
        <v>78</v>
      </c>
      <c r="AA23" s="1" t="str">
        <f t="shared" ca="1" si="6"/>
        <v>1 manticore</v>
      </c>
      <c r="AB23" s="1"/>
      <c r="AC23" t="str">
        <f t="shared" ca="1" si="22"/>
        <v>No</v>
      </c>
      <c r="AD23">
        <f t="shared" ca="1" si="23"/>
        <v>97</v>
      </c>
      <c r="AE23" s="1" t="str">
        <f t="shared" ca="1" si="7"/>
        <v>1 hobgoblin bonbardier</v>
      </c>
      <c r="AG23">
        <f t="shared" si="24"/>
        <v>22</v>
      </c>
      <c r="AH23" t="s">
        <v>83</v>
      </c>
    </row>
    <row r="24" spans="1:34">
      <c r="A24" t="str">
        <f t="shared" ca="1" si="8"/>
        <v>Yes</v>
      </c>
      <c r="B24">
        <f t="shared" ca="1" si="9"/>
        <v>33</v>
      </c>
      <c r="C24" s="1" t="str">
        <f t="shared" ca="1" si="0"/>
        <v>1 hobgoblin batlefiend zealot &amp; 3 hobgoblins</v>
      </c>
      <c r="E24" t="str">
        <f t="shared" ca="1" si="10"/>
        <v>Yes</v>
      </c>
      <c r="F24">
        <f t="shared" ca="1" si="11"/>
        <v>18</v>
      </c>
      <c r="G24" s="1" t="str">
        <f t="shared" ca="1" si="1"/>
        <v>2 Ironfang Scouts</v>
      </c>
      <c r="I24" t="str">
        <f t="shared" ca="1" si="12"/>
        <v>No</v>
      </c>
      <c r="J24">
        <f t="shared" ca="1" si="13"/>
        <v>81</v>
      </c>
      <c r="K24" s="1" t="str">
        <f t="shared" ca="1" si="2"/>
        <v>2 minotaurs</v>
      </c>
      <c r="M24" t="str">
        <f t="shared" ca="1" si="14"/>
        <v>No</v>
      </c>
      <c r="N24">
        <f t="shared" ca="1" si="15"/>
        <v>45</v>
      </c>
      <c r="O24" s="1" t="str">
        <f t="shared" ca="1" si="3"/>
        <v>1 barghest</v>
      </c>
      <c r="Q24" t="str">
        <f t="shared" ca="1" si="16"/>
        <v>Yes</v>
      </c>
      <c r="R24">
        <f t="shared" ca="1" si="17"/>
        <v>49</v>
      </c>
      <c r="S24" s="1" t="str">
        <f t="shared" ca="1" si="4"/>
        <v>2 ironfang heavy troopers</v>
      </c>
      <c r="U24" t="str">
        <f t="shared" ca="1" si="18"/>
        <v>Yes</v>
      </c>
      <c r="V24">
        <f t="shared" ca="1" si="19"/>
        <v>35</v>
      </c>
      <c r="W24" s="1" t="str">
        <f t="shared" ca="1" si="5"/>
        <v>1 hobgoblin batlefiend zealot &amp; 3 hobgoblins</v>
      </c>
      <c r="Y24" t="str">
        <f t="shared" ca="1" si="20"/>
        <v>No</v>
      </c>
      <c r="Z24">
        <f t="shared" ca="1" si="21"/>
        <v>35</v>
      </c>
      <c r="AA24" s="1" t="str">
        <f t="shared" ca="1" si="6"/>
        <v>1 hobgoblin batlefiend zealot &amp; 3 hobgoblins</v>
      </c>
      <c r="AB24" s="1"/>
      <c r="AC24" t="str">
        <f t="shared" ca="1" si="22"/>
        <v>No</v>
      </c>
      <c r="AD24">
        <f t="shared" ca="1" si="23"/>
        <v>78</v>
      </c>
      <c r="AE24" s="1" t="str">
        <f t="shared" ca="1" si="7"/>
        <v>1 manticore</v>
      </c>
      <c r="AG24">
        <f t="shared" si="24"/>
        <v>23</v>
      </c>
      <c r="AH24" t="s">
        <v>83</v>
      </c>
    </row>
    <row r="25" spans="1:34">
      <c r="A25" t="str">
        <f t="shared" ca="1" si="8"/>
        <v>Yes</v>
      </c>
      <c r="B25">
        <f t="shared" ca="1" si="9"/>
        <v>17</v>
      </c>
      <c r="C25" s="1" t="str">
        <f t="shared" ca="1" si="0"/>
        <v>2 Ironfang Scouts</v>
      </c>
      <c r="E25" t="str">
        <f t="shared" ca="1" si="10"/>
        <v>No</v>
      </c>
      <c r="F25">
        <f t="shared" ca="1" si="11"/>
        <v>2</v>
      </c>
      <c r="G25" s="1" t="str">
        <f t="shared" ca="1" si="1"/>
        <v>1 worg</v>
      </c>
      <c r="I25" t="str">
        <f t="shared" ca="1" si="12"/>
        <v>Yes</v>
      </c>
      <c r="J25">
        <f t="shared" ca="1" si="13"/>
        <v>26</v>
      </c>
      <c r="K25" s="1" t="str">
        <f t="shared" ca="1" si="2"/>
        <v>1 hobgoblin &amp; 1 hobbe hound</v>
      </c>
      <c r="M25" t="str">
        <f t="shared" ca="1" si="14"/>
        <v>Yes</v>
      </c>
      <c r="N25">
        <f t="shared" ca="1" si="15"/>
        <v>73</v>
      </c>
      <c r="O25" s="1" t="str">
        <f t="shared" ca="1" si="3"/>
        <v>1 bugbear stalker</v>
      </c>
      <c r="Q25" t="str">
        <f t="shared" ca="1" si="16"/>
        <v>No</v>
      </c>
      <c r="R25">
        <f t="shared" ca="1" si="17"/>
        <v>26</v>
      </c>
      <c r="S25" s="1" t="str">
        <f t="shared" ca="1" si="4"/>
        <v>1 hobgoblin &amp; 1 hobbe hound</v>
      </c>
      <c r="U25" t="str">
        <f t="shared" ca="1" si="18"/>
        <v>Yes</v>
      </c>
      <c r="V25">
        <f t="shared" ca="1" si="19"/>
        <v>75</v>
      </c>
      <c r="W25" s="1" t="str">
        <f t="shared" ca="1" si="5"/>
        <v>1 bugbear stalker</v>
      </c>
      <c r="Y25" t="str">
        <f t="shared" ca="1" si="20"/>
        <v>No</v>
      </c>
      <c r="Z25">
        <f t="shared" ca="1" si="21"/>
        <v>38</v>
      </c>
      <c r="AA25" s="1" t="str">
        <f t="shared" ca="1" si="6"/>
        <v>1 hobgoblin batlefiend zealot &amp; 3 hobgoblins</v>
      </c>
      <c r="AB25" s="1"/>
      <c r="AC25" t="str">
        <f t="shared" ca="1" si="22"/>
        <v>No</v>
      </c>
      <c r="AD25">
        <f t="shared" ca="1" si="23"/>
        <v>41</v>
      </c>
      <c r="AE25" s="1" t="str">
        <f t="shared" ca="1" si="7"/>
        <v>1 barghest</v>
      </c>
      <c r="AG25">
        <f t="shared" si="24"/>
        <v>24</v>
      </c>
      <c r="AH25" t="s">
        <v>83</v>
      </c>
    </row>
    <row r="26" spans="1:34">
      <c r="A26" t="str">
        <f t="shared" ca="1" si="8"/>
        <v>Yes</v>
      </c>
      <c r="B26">
        <f t="shared" ca="1" si="9"/>
        <v>16</v>
      </c>
      <c r="C26" s="1" t="str">
        <f t="shared" ca="1" si="0"/>
        <v>2 Ironfang Scouts</v>
      </c>
      <c r="E26" t="str">
        <f t="shared" ca="1" si="10"/>
        <v>Yes</v>
      </c>
      <c r="F26">
        <f t="shared" ca="1" si="11"/>
        <v>63</v>
      </c>
      <c r="G26" s="1" t="str">
        <f t="shared" ca="1" si="1"/>
        <v>1 bugbear stalker</v>
      </c>
      <c r="I26" t="str">
        <f t="shared" ca="1" si="12"/>
        <v>Yes</v>
      </c>
      <c r="J26">
        <f t="shared" ca="1" si="13"/>
        <v>97</v>
      </c>
      <c r="K26" s="1" t="str">
        <f t="shared" ca="1" si="2"/>
        <v>1 hobgoblin bonbardier</v>
      </c>
      <c r="M26" t="str">
        <f t="shared" ca="1" si="14"/>
        <v>Yes</v>
      </c>
      <c r="N26">
        <f t="shared" ca="1" si="15"/>
        <v>6</v>
      </c>
      <c r="O26" s="1" t="str">
        <f t="shared" ca="1" si="3"/>
        <v>2 hobgoblins &amp; 1 wolf</v>
      </c>
      <c r="Q26" t="str">
        <f t="shared" ca="1" si="16"/>
        <v>Yes</v>
      </c>
      <c r="R26">
        <f t="shared" ca="1" si="17"/>
        <v>54</v>
      </c>
      <c r="S26" s="1" t="str">
        <f t="shared" ca="1" si="4"/>
        <v>2 ironfang heavy troopers</v>
      </c>
      <c r="U26" t="str">
        <f t="shared" ca="1" si="18"/>
        <v>No</v>
      </c>
      <c r="V26">
        <f t="shared" ca="1" si="19"/>
        <v>94</v>
      </c>
      <c r="W26" s="1" t="str">
        <f t="shared" ca="1" si="5"/>
        <v>1 hobgoblin forerunner &amp; 1 yzobu mount</v>
      </c>
      <c r="Y26" t="str">
        <f t="shared" ca="1" si="20"/>
        <v>No</v>
      </c>
      <c r="Z26">
        <f t="shared" ca="1" si="21"/>
        <v>14</v>
      </c>
      <c r="AA26" s="1" t="str">
        <f t="shared" ca="1" si="6"/>
        <v>2 Ironfang Scouts</v>
      </c>
      <c r="AB26" s="1"/>
      <c r="AC26" t="str">
        <f t="shared" ca="1" si="22"/>
        <v>No</v>
      </c>
      <c r="AD26">
        <f t="shared" ca="1" si="23"/>
        <v>6</v>
      </c>
      <c r="AE26" s="1" t="str">
        <f t="shared" ca="1" si="7"/>
        <v>2 hobgoblins &amp; 1 wolf</v>
      </c>
      <c r="AG26">
        <f t="shared" si="24"/>
        <v>25</v>
      </c>
      <c r="AH26" t="s">
        <v>83</v>
      </c>
    </row>
    <row r="27" spans="1:34">
      <c r="A27" t="str">
        <f t="shared" ca="1" si="8"/>
        <v>No</v>
      </c>
      <c r="B27">
        <f t="shared" ca="1" si="9"/>
        <v>23</v>
      </c>
      <c r="C27" s="1" t="str">
        <f t="shared" ca="1" si="0"/>
        <v>1 hobgoblin &amp; 1 hobbe hound</v>
      </c>
      <c r="E27" t="str">
        <f t="shared" ca="1" si="10"/>
        <v>No</v>
      </c>
      <c r="F27">
        <f t="shared" ca="1" si="11"/>
        <v>2</v>
      </c>
      <c r="G27" s="1" t="str">
        <f t="shared" ca="1" si="1"/>
        <v>1 worg</v>
      </c>
      <c r="I27" t="str">
        <f t="shared" ca="1" si="12"/>
        <v>Yes</v>
      </c>
      <c r="J27">
        <f t="shared" ca="1" si="13"/>
        <v>31</v>
      </c>
      <c r="K27" s="1" t="str">
        <f t="shared" ca="1" si="2"/>
        <v>1 hobgoblin batlefiend zealot &amp; 3 hobgoblins</v>
      </c>
      <c r="M27" t="str">
        <f t="shared" ca="1" si="14"/>
        <v>No</v>
      </c>
      <c r="N27">
        <f t="shared" ca="1" si="15"/>
        <v>14</v>
      </c>
      <c r="O27" s="1" t="str">
        <f t="shared" ca="1" si="3"/>
        <v>2 Ironfang Scouts</v>
      </c>
      <c r="Q27" t="str">
        <f t="shared" ca="1" si="16"/>
        <v>Yes</v>
      </c>
      <c r="R27">
        <f t="shared" ca="1" si="17"/>
        <v>55</v>
      </c>
      <c r="S27" s="1" t="str">
        <f t="shared" ca="1" si="4"/>
        <v>2 ironfang heavy troopers</v>
      </c>
      <c r="U27" t="str">
        <f t="shared" ca="1" si="18"/>
        <v>No</v>
      </c>
      <c r="V27">
        <f t="shared" ca="1" si="19"/>
        <v>59</v>
      </c>
      <c r="W27" s="1" t="str">
        <f t="shared" ca="1" si="5"/>
        <v>2 ironfang heavy troopers</v>
      </c>
      <c r="Y27" t="str">
        <f t="shared" ca="1" si="20"/>
        <v>Yes</v>
      </c>
      <c r="Z27">
        <f t="shared" ca="1" si="21"/>
        <v>42</v>
      </c>
      <c r="AA27" s="1" t="str">
        <f t="shared" ca="1" si="6"/>
        <v>1 barghest</v>
      </c>
      <c r="AB27" s="1"/>
      <c r="AC27" t="str">
        <f t="shared" ca="1" si="22"/>
        <v>No</v>
      </c>
      <c r="AD27">
        <f t="shared" ca="1" si="23"/>
        <v>99</v>
      </c>
      <c r="AE27" s="1" t="str">
        <f t="shared" ca="1" si="7"/>
        <v>1 hobgoblin lieutenant &amp; 3 ironfang scounts</v>
      </c>
      <c r="AG27">
        <f t="shared" si="24"/>
        <v>26</v>
      </c>
      <c r="AH27" t="s">
        <v>83</v>
      </c>
    </row>
    <row r="28" spans="1:34">
      <c r="A28" t="str">
        <f t="shared" ca="1" si="8"/>
        <v>Yes</v>
      </c>
      <c r="B28">
        <f t="shared" ca="1" si="9"/>
        <v>90</v>
      </c>
      <c r="C28" s="1" t="str">
        <f t="shared" ca="1" si="0"/>
        <v>1 hobgoblin forerunner &amp; 1 yzobu mount</v>
      </c>
      <c r="E28" t="str">
        <f t="shared" ca="1" si="10"/>
        <v>Yes</v>
      </c>
      <c r="F28">
        <f t="shared" ca="1" si="11"/>
        <v>95</v>
      </c>
      <c r="G28" s="1" t="str">
        <f t="shared" ca="1" si="1"/>
        <v>1 hobgoblin bonbardier</v>
      </c>
      <c r="I28" t="str">
        <f t="shared" ca="1" si="12"/>
        <v>Yes</v>
      </c>
      <c r="J28">
        <f t="shared" ca="1" si="13"/>
        <v>11</v>
      </c>
      <c r="K28" s="1" t="str">
        <f t="shared" ca="1" si="2"/>
        <v>2 Ironfang Scouts</v>
      </c>
      <c r="M28" t="str">
        <f t="shared" ca="1" si="14"/>
        <v>No</v>
      </c>
      <c r="N28">
        <f t="shared" ca="1" si="15"/>
        <v>36</v>
      </c>
      <c r="O28" s="1" t="str">
        <f t="shared" ca="1" si="3"/>
        <v>1 hobgoblin batlefiend zealot &amp; 3 hobgoblins</v>
      </c>
      <c r="Q28" t="str">
        <f t="shared" ca="1" si="16"/>
        <v>No</v>
      </c>
      <c r="R28">
        <f t="shared" ca="1" si="17"/>
        <v>42</v>
      </c>
      <c r="S28" s="1" t="str">
        <f t="shared" ca="1" si="4"/>
        <v>1 barghest</v>
      </c>
      <c r="U28" t="str">
        <f t="shared" ca="1" si="18"/>
        <v>Yes</v>
      </c>
      <c r="V28">
        <f t="shared" ca="1" si="19"/>
        <v>98</v>
      </c>
      <c r="W28" s="1" t="str">
        <f t="shared" ca="1" si="5"/>
        <v>1 hobgoblin lieutenant &amp; 3 ironfang scounts</v>
      </c>
      <c r="Y28" t="str">
        <f t="shared" ca="1" si="20"/>
        <v>No</v>
      </c>
      <c r="Z28">
        <f t="shared" ca="1" si="21"/>
        <v>36</v>
      </c>
      <c r="AA28" s="1" t="str">
        <f t="shared" ca="1" si="6"/>
        <v>1 hobgoblin batlefiend zealot &amp; 3 hobgoblins</v>
      </c>
      <c r="AB28" s="1"/>
      <c r="AC28" t="str">
        <f t="shared" ca="1" si="22"/>
        <v>No</v>
      </c>
      <c r="AD28">
        <f t="shared" ca="1" si="23"/>
        <v>29</v>
      </c>
      <c r="AE28" s="1" t="str">
        <f t="shared" ca="1" si="7"/>
        <v>1 hobgoblin &amp; 1 hobbe hound</v>
      </c>
      <c r="AG28">
        <f t="shared" si="24"/>
        <v>27</v>
      </c>
      <c r="AH28" t="s">
        <v>83</v>
      </c>
    </row>
    <row r="29" spans="1:34">
      <c r="A29" t="str">
        <f t="shared" ca="1" si="8"/>
        <v>Yes</v>
      </c>
      <c r="B29">
        <f t="shared" ca="1" si="9"/>
        <v>96</v>
      </c>
      <c r="C29" s="1" t="str">
        <f t="shared" ca="1" si="0"/>
        <v>1 hobgoblin bonbardier</v>
      </c>
      <c r="E29" t="str">
        <f t="shared" ca="1" si="10"/>
        <v>No</v>
      </c>
      <c r="F29">
        <f t="shared" ca="1" si="11"/>
        <v>92</v>
      </c>
      <c r="G29" s="1" t="str">
        <f t="shared" ca="1" si="1"/>
        <v>1 hobgoblin forerunner &amp; 1 yzobu mount</v>
      </c>
      <c r="I29" t="str">
        <f t="shared" ca="1" si="12"/>
        <v>No</v>
      </c>
      <c r="J29">
        <f t="shared" ca="1" si="13"/>
        <v>52</v>
      </c>
      <c r="K29" s="1" t="str">
        <f t="shared" ca="1" si="2"/>
        <v>2 ironfang heavy troopers</v>
      </c>
      <c r="M29" t="str">
        <f t="shared" ca="1" si="14"/>
        <v>No</v>
      </c>
      <c r="N29">
        <f t="shared" ca="1" si="15"/>
        <v>56</v>
      </c>
      <c r="O29" s="1" t="str">
        <f t="shared" ca="1" si="3"/>
        <v>2 ironfang heavy troopers</v>
      </c>
      <c r="Q29" t="str">
        <f t="shared" ca="1" si="16"/>
        <v>Yes</v>
      </c>
      <c r="R29">
        <f t="shared" ca="1" si="17"/>
        <v>42</v>
      </c>
      <c r="S29" s="1" t="str">
        <f t="shared" ca="1" si="4"/>
        <v>1 barghest</v>
      </c>
      <c r="U29" t="str">
        <f t="shared" ca="1" si="18"/>
        <v>Yes</v>
      </c>
      <c r="V29">
        <f t="shared" ca="1" si="19"/>
        <v>50</v>
      </c>
      <c r="W29" s="1" t="str">
        <f t="shared" ca="1" si="5"/>
        <v>2 ironfang heavy troopers</v>
      </c>
      <c r="Y29" t="str">
        <f t="shared" ca="1" si="20"/>
        <v>No</v>
      </c>
      <c r="Z29">
        <f t="shared" ca="1" si="21"/>
        <v>91</v>
      </c>
      <c r="AA29" s="1" t="str">
        <f t="shared" ca="1" si="6"/>
        <v>1 hobgoblin forerunner &amp; 1 yzobu mount</v>
      </c>
      <c r="AB29" s="1"/>
      <c r="AC29" t="str">
        <f t="shared" ca="1" si="22"/>
        <v>No</v>
      </c>
      <c r="AD29">
        <f t="shared" ca="1" si="23"/>
        <v>44</v>
      </c>
      <c r="AE29" s="1" t="str">
        <f t="shared" ca="1" si="7"/>
        <v>1 barghest</v>
      </c>
      <c r="AG29">
        <f t="shared" si="24"/>
        <v>28</v>
      </c>
      <c r="AH29" t="s">
        <v>83</v>
      </c>
    </row>
    <row r="30" spans="1:34">
      <c r="A30" t="str">
        <f t="shared" ca="1" si="8"/>
        <v>Yes</v>
      </c>
      <c r="B30">
        <f t="shared" ca="1" si="9"/>
        <v>33</v>
      </c>
      <c r="C30" s="1" t="str">
        <f t="shared" ca="1" si="0"/>
        <v>1 hobgoblin batlefiend zealot &amp; 3 hobgoblins</v>
      </c>
      <c r="E30" t="str">
        <f t="shared" ca="1" si="10"/>
        <v>Yes</v>
      </c>
      <c r="F30">
        <f t="shared" ca="1" si="11"/>
        <v>72</v>
      </c>
      <c r="G30" s="1" t="str">
        <f t="shared" ca="1" si="1"/>
        <v>1 bugbear stalker</v>
      </c>
      <c r="I30" t="str">
        <f t="shared" ca="1" si="12"/>
        <v>Yes</v>
      </c>
      <c r="J30">
        <f t="shared" ca="1" si="13"/>
        <v>100</v>
      </c>
      <c r="K30" s="1" t="str">
        <f t="shared" ca="1" si="2"/>
        <v>1 hobgoblin lieutenant &amp; 3 ironfang scounts</v>
      </c>
      <c r="M30" t="str">
        <f t="shared" ca="1" si="14"/>
        <v>Yes</v>
      </c>
      <c r="N30">
        <f t="shared" ca="1" si="15"/>
        <v>98</v>
      </c>
      <c r="O30" s="1" t="str">
        <f t="shared" ca="1" si="3"/>
        <v>1 hobgoblin lieutenant &amp; 3 ironfang scounts</v>
      </c>
      <c r="Q30" t="str">
        <f t="shared" ca="1" si="16"/>
        <v>No</v>
      </c>
      <c r="R30">
        <f t="shared" ca="1" si="17"/>
        <v>97</v>
      </c>
      <c r="S30" s="1" t="str">
        <f t="shared" ca="1" si="4"/>
        <v>1 hobgoblin bonbardier</v>
      </c>
      <c r="U30" t="str">
        <f t="shared" ca="1" si="18"/>
        <v>Yes</v>
      </c>
      <c r="V30">
        <f t="shared" ca="1" si="19"/>
        <v>94</v>
      </c>
      <c r="W30" s="1" t="str">
        <f t="shared" ca="1" si="5"/>
        <v>1 hobgoblin forerunner &amp; 1 yzobu mount</v>
      </c>
      <c r="Y30" t="str">
        <f t="shared" ca="1" si="20"/>
        <v>No</v>
      </c>
      <c r="Z30">
        <f t="shared" ca="1" si="21"/>
        <v>32</v>
      </c>
      <c r="AA30" s="1" t="str">
        <f t="shared" ca="1" si="6"/>
        <v>1 hobgoblin batlefiend zealot &amp; 3 hobgoblins</v>
      </c>
      <c r="AB30" s="1"/>
      <c r="AC30" t="str">
        <f t="shared" ca="1" si="22"/>
        <v>No</v>
      </c>
      <c r="AD30">
        <f t="shared" ca="1" si="23"/>
        <v>57</v>
      </c>
      <c r="AE30" s="1" t="str">
        <f t="shared" ca="1" si="7"/>
        <v>2 ironfang heavy troopers</v>
      </c>
      <c r="AG30">
        <f t="shared" si="24"/>
        <v>29</v>
      </c>
      <c r="AH30" t="s">
        <v>83</v>
      </c>
    </row>
    <row r="31" spans="1:34" ht="32">
      <c r="A31" t="str">
        <f t="shared" ca="1" si="8"/>
        <v>Yes</v>
      </c>
      <c r="B31">
        <f t="shared" ca="1" si="9"/>
        <v>12</v>
      </c>
      <c r="C31" s="1" t="str">
        <f t="shared" ca="1" si="0"/>
        <v>2 Ironfang Scouts</v>
      </c>
      <c r="E31" t="str">
        <f t="shared" ca="1" si="10"/>
        <v>Yes</v>
      </c>
      <c r="F31">
        <f t="shared" ca="1" si="11"/>
        <v>46</v>
      </c>
      <c r="G31" s="1" t="str">
        <f t="shared" ca="1" si="1"/>
        <v>2 ironfang heavy troopers</v>
      </c>
      <c r="I31" t="str">
        <f t="shared" ca="1" si="12"/>
        <v>No</v>
      </c>
      <c r="J31">
        <f t="shared" ca="1" si="13"/>
        <v>86</v>
      </c>
      <c r="K31" s="1" t="str">
        <f t="shared" ca="1" si="2"/>
        <v>2 minotaurs</v>
      </c>
      <c r="M31" t="str">
        <f t="shared" ca="1" si="14"/>
        <v>No</v>
      </c>
      <c r="N31">
        <f t="shared" ca="1" si="15"/>
        <v>9</v>
      </c>
      <c r="O31" s="1" t="str">
        <f t="shared" ca="1" si="3"/>
        <v>2 hobgoblins &amp; 1 wolf</v>
      </c>
      <c r="Q31" t="str">
        <f t="shared" ca="1" si="16"/>
        <v>No</v>
      </c>
      <c r="R31">
        <f t="shared" ca="1" si="17"/>
        <v>42</v>
      </c>
      <c r="S31" s="1" t="str">
        <f t="shared" ca="1" si="4"/>
        <v>1 barghest</v>
      </c>
      <c r="U31" t="str">
        <f t="shared" ca="1" si="18"/>
        <v>Yes</v>
      </c>
      <c r="V31">
        <f t="shared" ca="1" si="19"/>
        <v>91</v>
      </c>
      <c r="W31" s="1" t="str">
        <f t="shared" ca="1" si="5"/>
        <v>1 hobgoblin forerunner &amp; 1 yzobu mount</v>
      </c>
      <c r="Y31" t="str">
        <f t="shared" ca="1" si="20"/>
        <v>No</v>
      </c>
      <c r="Z31">
        <f t="shared" ca="1" si="21"/>
        <v>94</v>
      </c>
      <c r="AA31" s="1" t="str">
        <f t="shared" ca="1" si="6"/>
        <v>1 hobgoblin forerunner &amp; 1 yzobu mount</v>
      </c>
      <c r="AB31" s="1"/>
      <c r="AC31" t="str">
        <f t="shared" ca="1" si="22"/>
        <v>No</v>
      </c>
      <c r="AD31">
        <f t="shared" ca="1" si="23"/>
        <v>58</v>
      </c>
      <c r="AE31" s="1" t="str">
        <f t="shared" ca="1" si="7"/>
        <v>2 ironfang heavy troopers</v>
      </c>
      <c r="AG31">
        <f t="shared" si="24"/>
        <v>30</v>
      </c>
      <c r="AH31" t="s">
        <v>83</v>
      </c>
    </row>
    <row r="32" spans="1:34">
      <c r="A32" t="str">
        <f t="shared" ca="1" si="8"/>
        <v>Yes</v>
      </c>
      <c r="B32">
        <f t="shared" ca="1" si="9"/>
        <v>39</v>
      </c>
      <c r="C32" s="1" t="str">
        <f t="shared" ca="1" si="0"/>
        <v>1 hobgoblin batlefiend zealot &amp; 3 hobgoblins</v>
      </c>
      <c r="E32" t="str">
        <f t="shared" ca="1" si="10"/>
        <v>No</v>
      </c>
      <c r="F32">
        <f t="shared" ca="1" si="11"/>
        <v>96</v>
      </c>
      <c r="G32" s="1" t="str">
        <f t="shared" ca="1" si="1"/>
        <v>1 hobgoblin bonbardier</v>
      </c>
      <c r="I32" t="str">
        <f t="shared" ca="1" si="12"/>
        <v>Yes</v>
      </c>
      <c r="J32">
        <f t="shared" ca="1" si="13"/>
        <v>82</v>
      </c>
      <c r="K32" s="1" t="str">
        <f t="shared" ca="1" si="2"/>
        <v>2 minotaurs</v>
      </c>
      <c r="M32" t="str">
        <f t="shared" ca="1" si="14"/>
        <v>No</v>
      </c>
      <c r="N32">
        <f t="shared" ca="1" si="15"/>
        <v>37</v>
      </c>
      <c r="O32" s="1" t="str">
        <f t="shared" ca="1" si="3"/>
        <v>1 hobgoblin batlefiend zealot &amp; 3 hobgoblins</v>
      </c>
      <c r="Q32" t="str">
        <f t="shared" ca="1" si="16"/>
        <v>Yes</v>
      </c>
      <c r="R32">
        <f t="shared" ca="1" si="17"/>
        <v>88</v>
      </c>
      <c r="S32" s="1" t="str">
        <f t="shared" ca="1" si="4"/>
        <v>1 hobgoblin forerunner &amp; 1 yzobu mount</v>
      </c>
      <c r="U32" t="str">
        <f t="shared" ca="1" si="18"/>
        <v>No</v>
      </c>
      <c r="V32">
        <f t="shared" ca="1" si="19"/>
        <v>81</v>
      </c>
      <c r="W32" s="1" t="str">
        <f t="shared" ca="1" si="5"/>
        <v>2 minotaurs</v>
      </c>
      <c r="Y32" t="str">
        <f t="shared" ca="1" si="20"/>
        <v>No</v>
      </c>
      <c r="Z32">
        <f t="shared" ca="1" si="21"/>
        <v>62</v>
      </c>
      <c r="AA32" s="1" t="str">
        <f t="shared" ca="1" si="6"/>
        <v>1 bugbear stalker</v>
      </c>
      <c r="AB32" s="1"/>
      <c r="AC32" t="str">
        <f t="shared" ca="1" si="22"/>
        <v>No</v>
      </c>
      <c r="AD32">
        <f t="shared" ca="1" si="23"/>
        <v>78</v>
      </c>
      <c r="AE32" s="1" t="str">
        <f t="shared" ca="1" si="7"/>
        <v>1 manticore</v>
      </c>
      <c r="AG32">
        <f t="shared" si="24"/>
        <v>31</v>
      </c>
      <c r="AH32" t="s">
        <v>84</v>
      </c>
    </row>
    <row r="33" spans="1:34">
      <c r="A33" t="str">
        <f t="shared" ca="1" si="8"/>
        <v>Yes</v>
      </c>
      <c r="B33">
        <f t="shared" ca="1" si="9"/>
        <v>79</v>
      </c>
      <c r="C33" s="1" t="str">
        <f t="shared" ca="1" si="0"/>
        <v>1 manticore</v>
      </c>
      <c r="E33" t="str">
        <f t="shared" ca="1" si="10"/>
        <v>Yes</v>
      </c>
      <c r="F33">
        <f t="shared" ca="1" si="11"/>
        <v>12</v>
      </c>
      <c r="G33" s="1" t="str">
        <f t="shared" ca="1" si="1"/>
        <v>2 Ironfang Scouts</v>
      </c>
      <c r="I33" t="str">
        <f t="shared" ca="1" si="12"/>
        <v>Yes</v>
      </c>
      <c r="J33">
        <f t="shared" ca="1" si="13"/>
        <v>83</v>
      </c>
      <c r="K33" s="1" t="str">
        <f t="shared" ca="1" si="2"/>
        <v>2 minotaurs</v>
      </c>
      <c r="M33" t="str">
        <f t="shared" ca="1" si="14"/>
        <v>No</v>
      </c>
      <c r="N33">
        <f t="shared" ca="1" si="15"/>
        <v>48</v>
      </c>
      <c r="O33" s="1" t="str">
        <f t="shared" ca="1" si="3"/>
        <v>2 ironfang heavy troopers</v>
      </c>
      <c r="Q33" t="str">
        <f t="shared" ca="1" si="16"/>
        <v>Yes</v>
      </c>
      <c r="R33">
        <f t="shared" ca="1" si="17"/>
        <v>77</v>
      </c>
      <c r="S33" s="1" t="str">
        <f t="shared" ca="1" si="4"/>
        <v>1 manticore</v>
      </c>
      <c r="U33" t="str">
        <f t="shared" ca="1" si="18"/>
        <v>No</v>
      </c>
      <c r="V33">
        <f t="shared" ca="1" si="19"/>
        <v>66</v>
      </c>
      <c r="W33" s="1" t="str">
        <f t="shared" ca="1" si="5"/>
        <v>1 bugbear stalker</v>
      </c>
      <c r="Y33" t="str">
        <f t="shared" ca="1" si="20"/>
        <v>No</v>
      </c>
      <c r="Z33">
        <f t="shared" ca="1" si="21"/>
        <v>43</v>
      </c>
      <c r="AA33" s="1" t="str">
        <f t="shared" ca="1" si="6"/>
        <v>1 barghest</v>
      </c>
      <c r="AB33" s="1"/>
      <c r="AC33" t="str">
        <f t="shared" ca="1" si="22"/>
        <v>No</v>
      </c>
      <c r="AD33">
        <f t="shared" ca="1" si="23"/>
        <v>14</v>
      </c>
      <c r="AE33" s="1" t="str">
        <f t="shared" ca="1" si="7"/>
        <v>2 Ironfang Scouts</v>
      </c>
      <c r="AG33">
        <f t="shared" si="24"/>
        <v>32</v>
      </c>
      <c r="AH33" t="s">
        <v>84</v>
      </c>
    </row>
    <row r="34" spans="1:34">
      <c r="A34" t="str">
        <f t="shared" ca="1" si="8"/>
        <v>Yes</v>
      </c>
      <c r="B34">
        <f t="shared" ca="1" si="9"/>
        <v>17</v>
      </c>
      <c r="C34" s="1" t="str">
        <f t="shared" ref="C34:C51" ca="1" si="25">VLOOKUP(B34,PhaendarEncounter,2)</f>
        <v>2 Ironfang Scouts</v>
      </c>
      <c r="E34" t="str">
        <f t="shared" ca="1" si="10"/>
        <v>Yes</v>
      </c>
      <c r="F34">
        <f t="shared" ca="1" si="11"/>
        <v>34</v>
      </c>
      <c r="G34" s="1" t="str">
        <f t="shared" ref="G34:G51" ca="1" si="26">VLOOKUP(F34,PhaendarEncounter,2)</f>
        <v>1 hobgoblin batlefiend zealot &amp; 3 hobgoblins</v>
      </c>
      <c r="I34" t="str">
        <f t="shared" ca="1" si="12"/>
        <v>Yes</v>
      </c>
      <c r="J34">
        <f t="shared" ca="1" si="13"/>
        <v>11</v>
      </c>
      <c r="K34" s="1" t="str">
        <f t="shared" ref="K34:K51" ca="1" si="27">VLOOKUP(J34,PhaendarEncounter,2)</f>
        <v>2 Ironfang Scouts</v>
      </c>
      <c r="M34" t="str">
        <f t="shared" ca="1" si="14"/>
        <v>Yes</v>
      </c>
      <c r="N34">
        <f t="shared" ca="1" si="15"/>
        <v>95</v>
      </c>
      <c r="O34" s="1" t="str">
        <f t="shared" ref="O34:O51" ca="1" si="28">VLOOKUP(N34,PhaendarEncounter,2)</f>
        <v>1 hobgoblin bonbardier</v>
      </c>
      <c r="Q34" t="str">
        <f t="shared" ca="1" si="16"/>
        <v>No</v>
      </c>
      <c r="R34">
        <f t="shared" ca="1" si="17"/>
        <v>25</v>
      </c>
      <c r="S34" s="1" t="str">
        <f t="shared" ref="S34:S51" ca="1" si="29">VLOOKUP(R34,PhaendarEncounter,2)</f>
        <v>1 hobgoblin &amp; 1 hobbe hound</v>
      </c>
      <c r="U34" t="str">
        <f t="shared" ca="1" si="18"/>
        <v>No</v>
      </c>
      <c r="V34">
        <f t="shared" ca="1" si="19"/>
        <v>37</v>
      </c>
      <c r="W34" s="1" t="str">
        <f t="shared" ref="W34:W51" ca="1" si="30">VLOOKUP(V34,PhaendarEncounter,2)</f>
        <v>1 hobgoblin batlefiend zealot &amp; 3 hobgoblins</v>
      </c>
      <c r="Y34" t="str">
        <f t="shared" ca="1" si="20"/>
        <v>No</v>
      </c>
      <c r="Z34">
        <f t="shared" ca="1" si="21"/>
        <v>58</v>
      </c>
      <c r="AA34" s="1" t="str">
        <f t="shared" ref="AA34:AA51" ca="1" si="31">VLOOKUP(Z34,PhaendarEncounter,2)</f>
        <v>2 ironfang heavy troopers</v>
      </c>
      <c r="AB34" s="1"/>
      <c r="AC34" t="str">
        <f t="shared" ca="1" si="22"/>
        <v>No</v>
      </c>
      <c r="AD34">
        <f t="shared" ca="1" si="23"/>
        <v>93</v>
      </c>
      <c r="AE34" s="1" t="str">
        <f t="shared" ref="AE34:AE51" ca="1" si="32">VLOOKUP(AD34,PhaendarEncounter,2)</f>
        <v>1 hobgoblin forerunner &amp; 1 yzobu mount</v>
      </c>
      <c r="AG34">
        <f t="shared" si="24"/>
        <v>33</v>
      </c>
      <c r="AH34" t="s">
        <v>84</v>
      </c>
    </row>
    <row r="35" spans="1:34" ht="32">
      <c r="A35" t="str">
        <f t="shared" ca="1" si="8"/>
        <v>Yes</v>
      </c>
      <c r="B35">
        <f t="shared" ca="1" si="9"/>
        <v>56</v>
      </c>
      <c r="C35" s="1" t="str">
        <f t="shared" ca="1" si="25"/>
        <v>2 ironfang heavy troopers</v>
      </c>
      <c r="E35" t="str">
        <f t="shared" ca="1" si="10"/>
        <v>Yes</v>
      </c>
      <c r="F35">
        <f t="shared" ca="1" si="11"/>
        <v>2</v>
      </c>
      <c r="G35" s="1" t="str">
        <f t="shared" ca="1" si="26"/>
        <v>1 worg</v>
      </c>
      <c r="I35" t="str">
        <f t="shared" ca="1" si="12"/>
        <v>No</v>
      </c>
      <c r="J35">
        <f t="shared" ca="1" si="13"/>
        <v>25</v>
      </c>
      <c r="K35" s="1" t="str">
        <f t="shared" ca="1" si="27"/>
        <v>1 hobgoblin &amp; 1 hobbe hound</v>
      </c>
      <c r="M35" t="str">
        <f t="shared" ca="1" si="14"/>
        <v>No</v>
      </c>
      <c r="N35">
        <f t="shared" ca="1" si="15"/>
        <v>5</v>
      </c>
      <c r="O35" s="1" t="str">
        <f t="shared" ca="1" si="28"/>
        <v>1 worg</v>
      </c>
      <c r="Q35" t="str">
        <f t="shared" ca="1" si="16"/>
        <v>No</v>
      </c>
      <c r="R35">
        <f t="shared" ca="1" si="17"/>
        <v>13</v>
      </c>
      <c r="S35" s="1" t="str">
        <f t="shared" ca="1" si="29"/>
        <v>2 Ironfang Scouts</v>
      </c>
      <c r="U35" t="str">
        <f t="shared" ca="1" si="18"/>
        <v>No</v>
      </c>
      <c r="V35">
        <f t="shared" ca="1" si="19"/>
        <v>67</v>
      </c>
      <c r="W35" s="1" t="str">
        <f t="shared" ca="1" si="30"/>
        <v>1 bugbear stalker</v>
      </c>
      <c r="Y35" t="str">
        <f t="shared" ca="1" si="20"/>
        <v>Yes</v>
      </c>
      <c r="Z35">
        <f t="shared" ca="1" si="21"/>
        <v>69</v>
      </c>
      <c r="AA35" s="1" t="str">
        <f t="shared" ca="1" si="31"/>
        <v>1 bugbear stalker</v>
      </c>
      <c r="AB35" s="1"/>
      <c r="AC35" t="str">
        <f t="shared" ca="1" si="22"/>
        <v>No</v>
      </c>
      <c r="AD35">
        <f t="shared" ca="1" si="23"/>
        <v>2</v>
      </c>
      <c r="AE35" s="1" t="str">
        <f t="shared" ca="1" si="32"/>
        <v>1 worg</v>
      </c>
      <c r="AG35">
        <f t="shared" si="24"/>
        <v>34</v>
      </c>
      <c r="AH35" t="s">
        <v>84</v>
      </c>
    </row>
    <row r="36" spans="1:34">
      <c r="A36" t="str">
        <f t="shared" ca="1" si="8"/>
        <v>Yes</v>
      </c>
      <c r="B36">
        <f t="shared" ca="1" si="9"/>
        <v>81</v>
      </c>
      <c r="C36" s="1" t="str">
        <f t="shared" ca="1" si="25"/>
        <v>2 minotaurs</v>
      </c>
      <c r="E36" t="str">
        <f t="shared" ca="1" si="10"/>
        <v>Yes</v>
      </c>
      <c r="F36">
        <f t="shared" ca="1" si="11"/>
        <v>48</v>
      </c>
      <c r="G36" s="1" t="str">
        <f t="shared" ca="1" si="26"/>
        <v>2 ironfang heavy troopers</v>
      </c>
      <c r="I36" t="str">
        <f t="shared" ca="1" si="12"/>
        <v>No</v>
      </c>
      <c r="J36">
        <f t="shared" ca="1" si="13"/>
        <v>83</v>
      </c>
      <c r="K36" s="1" t="str">
        <f t="shared" ca="1" si="27"/>
        <v>2 minotaurs</v>
      </c>
      <c r="M36" t="str">
        <f t="shared" ca="1" si="14"/>
        <v>Yes</v>
      </c>
      <c r="N36">
        <f t="shared" ca="1" si="15"/>
        <v>98</v>
      </c>
      <c r="O36" s="1" t="str">
        <f t="shared" ca="1" si="28"/>
        <v>1 hobgoblin lieutenant &amp; 3 ironfang scounts</v>
      </c>
      <c r="Q36" t="str">
        <f t="shared" ca="1" si="16"/>
        <v>No</v>
      </c>
      <c r="R36">
        <f t="shared" ca="1" si="17"/>
        <v>70</v>
      </c>
      <c r="S36" s="1" t="str">
        <f t="shared" ca="1" si="29"/>
        <v>1 bugbear stalker</v>
      </c>
      <c r="U36" t="str">
        <f t="shared" ca="1" si="18"/>
        <v>Yes</v>
      </c>
      <c r="V36">
        <f t="shared" ca="1" si="19"/>
        <v>56</v>
      </c>
      <c r="W36" s="1" t="str">
        <f t="shared" ca="1" si="30"/>
        <v>2 ironfang heavy troopers</v>
      </c>
      <c r="Y36" t="str">
        <f t="shared" ca="1" si="20"/>
        <v>No</v>
      </c>
      <c r="Z36">
        <f t="shared" ca="1" si="21"/>
        <v>54</v>
      </c>
      <c r="AA36" s="1" t="str">
        <f t="shared" ca="1" si="31"/>
        <v>2 ironfang heavy troopers</v>
      </c>
      <c r="AB36" s="1"/>
      <c r="AC36" t="str">
        <f t="shared" ca="1" si="22"/>
        <v>No</v>
      </c>
      <c r="AD36">
        <f t="shared" ca="1" si="23"/>
        <v>33</v>
      </c>
      <c r="AE36" s="1" t="str">
        <f t="shared" ca="1" si="32"/>
        <v>1 hobgoblin batlefiend zealot &amp; 3 hobgoblins</v>
      </c>
      <c r="AG36">
        <f t="shared" si="24"/>
        <v>35</v>
      </c>
      <c r="AH36" t="s">
        <v>84</v>
      </c>
    </row>
    <row r="37" spans="1:34">
      <c r="A37" t="str">
        <f t="shared" ca="1" si="8"/>
        <v>No</v>
      </c>
      <c r="B37">
        <f t="shared" ca="1" si="9"/>
        <v>20</v>
      </c>
      <c r="C37" s="1" t="str">
        <f t="shared" ca="1" si="25"/>
        <v>2 Ironfang Scouts</v>
      </c>
      <c r="E37" t="str">
        <f t="shared" ca="1" si="10"/>
        <v>Yes</v>
      </c>
      <c r="F37">
        <f t="shared" ca="1" si="11"/>
        <v>24</v>
      </c>
      <c r="G37" s="1" t="str">
        <f t="shared" ca="1" si="26"/>
        <v>1 hobgoblin &amp; 1 hobbe hound</v>
      </c>
      <c r="I37" t="str">
        <f t="shared" ca="1" si="12"/>
        <v>Yes</v>
      </c>
      <c r="J37">
        <f t="shared" ca="1" si="13"/>
        <v>40</v>
      </c>
      <c r="K37" s="1" t="str">
        <f t="shared" ca="1" si="27"/>
        <v>1 hobgoblin batlefiend zealot &amp; 3 hobgoblins</v>
      </c>
      <c r="M37" t="str">
        <f t="shared" ca="1" si="14"/>
        <v>No</v>
      </c>
      <c r="N37">
        <f t="shared" ca="1" si="15"/>
        <v>64</v>
      </c>
      <c r="O37" s="1" t="str">
        <f t="shared" ca="1" si="28"/>
        <v>1 bugbear stalker</v>
      </c>
      <c r="Q37" t="str">
        <f t="shared" ca="1" si="16"/>
        <v>No</v>
      </c>
      <c r="R37">
        <f t="shared" ca="1" si="17"/>
        <v>47</v>
      </c>
      <c r="S37" s="1" t="str">
        <f t="shared" ca="1" si="29"/>
        <v>2 ironfang heavy troopers</v>
      </c>
      <c r="U37" t="str">
        <f t="shared" ca="1" si="18"/>
        <v>Yes</v>
      </c>
      <c r="V37">
        <f t="shared" ca="1" si="19"/>
        <v>66</v>
      </c>
      <c r="W37" s="1" t="str">
        <f t="shared" ca="1" si="30"/>
        <v>1 bugbear stalker</v>
      </c>
      <c r="Y37" t="str">
        <f t="shared" ca="1" si="20"/>
        <v>No</v>
      </c>
      <c r="Z37">
        <f t="shared" ca="1" si="21"/>
        <v>7</v>
      </c>
      <c r="AA37" s="1" t="str">
        <f t="shared" ca="1" si="31"/>
        <v>2 hobgoblins &amp; 1 wolf</v>
      </c>
      <c r="AB37" s="1"/>
      <c r="AC37" t="str">
        <f t="shared" ca="1" si="22"/>
        <v>No</v>
      </c>
      <c r="AD37">
        <f t="shared" ca="1" si="23"/>
        <v>69</v>
      </c>
      <c r="AE37" s="1" t="str">
        <f t="shared" ca="1" si="32"/>
        <v>1 bugbear stalker</v>
      </c>
      <c r="AG37">
        <f t="shared" si="24"/>
        <v>36</v>
      </c>
      <c r="AH37" t="s">
        <v>84</v>
      </c>
    </row>
    <row r="38" spans="1:34" ht="32">
      <c r="A38" t="str">
        <f t="shared" ca="1" si="8"/>
        <v>Yes</v>
      </c>
      <c r="B38">
        <f t="shared" ca="1" si="9"/>
        <v>92</v>
      </c>
      <c r="C38" s="1" t="str">
        <f t="shared" ca="1" si="25"/>
        <v>1 hobgoblin forerunner &amp; 1 yzobu mount</v>
      </c>
      <c r="E38" t="str">
        <f t="shared" ca="1" si="10"/>
        <v>Yes</v>
      </c>
      <c r="F38">
        <f t="shared" ca="1" si="11"/>
        <v>69</v>
      </c>
      <c r="G38" s="1" t="str">
        <f t="shared" ca="1" si="26"/>
        <v>1 bugbear stalker</v>
      </c>
      <c r="I38" t="str">
        <f t="shared" ca="1" si="12"/>
        <v>No</v>
      </c>
      <c r="J38">
        <f t="shared" ca="1" si="13"/>
        <v>47</v>
      </c>
      <c r="K38" s="1" t="str">
        <f t="shared" ca="1" si="27"/>
        <v>2 ironfang heavy troopers</v>
      </c>
      <c r="M38" t="str">
        <f t="shared" ca="1" si="14"/>
        <v>Yes</v>
      </c>
      <c r="N38">
        <f t="shared" ca="1" si="15"/>
        <v>23</v>
      </c>
      <c r="O38" s="1" t="str">
        <f t="shared" ca="1" si="28"/>
        <v>1 hobgoblin &amp; 1 hobbe hound</v>
      </c>
      <c r="Q38" t="str">
        <f t="shared" ca="1" si="16"/>
        <v>Yes</v>
      </c>
      <c r="R38">
        <f t="shared" ca="1" si="17"/>
        <v>70</v>
      </c>
      <c r="S38" s="1" t="str">
        <f t="shared" ca="1" si="29"/>
        <v>1 bugbear stalker</v>
      </c>
      <c r="U38" t="str">
        <f t="shared" ca="1" si="18"/>
        <v>Yes</v>
      </c>
      <c r="V38">
        <f t="shared" ca="1" si="19"/>
        <v>77</v>
      </c>
      <c r="W38" s="1" t="str">
        <f t="shared" ca="1" si="30"/>
        <v>1 manticore</v>
      </c>
      <c r="Y38" t="str">
        <f t="shared" ca="1" si="20"/>
        <v>No</v>
      </c>
      <c r="Z38">
        <f t="shared" ca="1" si="21"/>
        <v>82</v>
      </c>
      <c r="AA38" s="1" t="str">
        <f t="shared" ca="1" si="31"/>
        <v>2 minotaurs</v>
      </c>
      <c r="AB38" s="1"/>
      <c r="AC38" t="str">
        <f t="shared" ca="1" si="22"/>
        <v>No</v>
      </c>
      <c r="AD38">
        <f t="shared" ca="1" si="23"/>
        <v>73</v>
      </c>
      <c r="AE38" s="1" t="str">
        <f t="shared" ca="1" si="32"/>
        <v>1 bugbear stalker</v>
      </c>
      <c r="AG38">
        <f t="shared" si="24"/>
        <v>37</v>
      </c>
      <c r="AH38" t="s">
        <v>84</v>
      </c>
    </row>
    <row r="39" spans="1:34">
      <c r="A39" t="str">
        <f t="shared" ca="1" si="8"/>
        <v>No</v>
      </c>
      <c r="B39">
        <f t="shared" ca="1" si="9"/>
        <v>69</v>
      </c>
      <c r="C39" s="1" t="str">
        <f t="shared" ca="1" si="25"/>
        <v>1 bugbear stalker</v>
      </c>
      <c r="E39" t="str">
        <f t="shared" ca="1" si="10"/>
        <v>Yes</v>
      </c>
      <c r="F39">
        <f t="shared" ca="1" si="11"/>
        <v>34</v>
      </c>
      <c r="G39" s="1" t="str">
        <f t="shared" ca="1" si="26"/>
        <v>1 hobgoblin batlefiend zealot &amp; 3 hobgoblins</v>
      </c>
      <c r="I39" t="str">
        <f t="shared" ca="1" si="12"/>
        <v>No</v>
      </c>
      <c r="J39">
        <f t="shared" ca="1" si="13"/>
        <v>23</v>
      </c>
      <c r="K39" s="1" t="str">
        <f t="shared" ca="1" si="27"/>
        <v>1 hobgoblin &amp; 1 hobbe hound</v>
      </c>
      <c r="M39" t="str">
        <f t="shared" ca="1" si="14"/>
        <v>Yes</v>
      </c>
      <c r="N39">
        <f t="shared" ca="1" si="15"/>
        <v>1</v>
      </c>
      <c r="O39" s="1" t="str">
        <f t="shared" ca="1" si="28"/>
        <v>1 worg</v>
      </c>
      <c r="Q39" t="str">
        <f t="shared" ca="1" si="16"/>
        <v>No</v>
      </c>
      <c r="R39">
        <f t="shared" ca="1" si="17"/>
        <v>80</v>
      </c>
      <c r="S39" s="1" t="str">
        <f t="shared" ca="1" si="29"/>
        <v>1 manticore</v>
      </c>
      <c r="U39" t="str">
        <f t="shared" ca="1" si="18"/>
        <v>No</v>
      </c>
      <c r="V39">
        <f t="shared" ca="1" si="19"/>
        <v>40</v>
      </c>
      <c r="W39" s="1" t="str">
        <f t="shared" ca="1" si="30"/>
        <v>1 hobgoblin batlefiend zealot &amp; 3 hobgoblins</v>
      </c>
      <c r="Y39" t="str">
        <f t="shared" ca="1" si="20"/>
        <v>No</v>
      </c>
      <c r="Z39">
        <f t="shared" ca="1" si="21"/>
        <v>44</v>
      </c>
      <c r="AA39" s="1" t="str">
        <f t="shared" ca="1" si="31"/>
        <v>1 barghest</v>
      </c>
      <c r="AB39" s="1"/>
      <c r="AC39" t="str">
        <f t="shared" ca="1" si="22"/>
        <v>No</v>
      </c>
      <c r="AD39">
        <f t="shared" ca="1" si="23"/>
        <v>70</v>
      </c>
      <c r="AE39" s="1" t="str">
        <f t="shared" ca="1" si="32"/>
        <v>1 bugbear stalker</v>
      </c>
      <c r="AG39">
        <f t="shared" si="24"/>
        <v>38</v>
      </c>
      <c r="AH39" t="s">
        <v>84</v>
      </c>
    </row>
    <row r="40" spans="1:34" ht="32">
      <c r="A40" t="str">
        <f t="shared" ca="1" si="8"/>
        <v>Yes</v>
      </c>
      <c r="B40">
        <f t="shared" ca="1" si="9"/>
        <v>30</v>
      </c>
      <c r="C40" s="1" t="str">
        <f t="shared" ca="1" si="25"/>
        <v>1 hobgoblin &amp; 1 hobbe hound</v>
      </c>
      <c r="E40" t="str">
        <f t="shared" ca="1" si="10"/>
        <v>Yes</v>
      </c>
      <c r="F40">
        <f t="shared" ca="1" si="11"/>
        <v>57</v>
      </c>
      <c r="G40" s="1" t="str">
        <f t="shared" ca="1" si="26"/>
        <v>2 ironfang heavy troopers</v>
      </c>
      <c r="I40" t="str">
        <f t="shared" ca="1" si="12"/>
        <v>Yes</v>
      </c>
      <c r="J40">
        <f t="shared" ca="1" si="13"/>
        <v>35</v>
      </c>
      <c r="K40" s="1" t="str">
        <f t="shared" ca="1" si="27"/>
        <v>1 hobgoblin batlefiend zealot &amp; 3 hobgoblins</v>
      </c>
      <c r="M40" t="str">
        <f t="shared" ca="1" si="14"/>
        <v>No</v>
      </c>
      <c r="N40">
        <f t="shared" ca="1" si="15"/>
        <v>17</v>
      </c>
      <c r="O40" s="1" t="str">
        <f t="shared" ca="1" si="28"/>
        <v>2 Ironfang Scouts</v>
      </c>
      <c r="Q40" t="str">
        <f t="shared" ca="1" si="16"/>
        <v>Yes</v>
      </c>
      <c r="R40">
        <f t="shared" ca="1" si="17"/>
        <v>63</v>
      </c>
      <c r="S40" s="1" t="str">
        <f t="shared" ca="1" si="29"/>
        <v>1 bugbear stalker</v>
      </c>
      <c r="U40" t="str">
        <f t="shared" ca="1" si="18"/>
        <v>No</v>
      </c>
      <c r="V40">
        <f t="shared" ca="1" si="19"/>
        <v>76</v>
      </c>
      <c r="W40" s="1" t="str">
        <f t="shared" ca="1" si="30"/>
        <v>1 manticore</v>
      </c>
      <c r="Y40" t="str">
        <f t="shared" ca="1" si="20"/>
        <v>No</v>
      </c>
      <c r="Z40">
        <f t="shared" ca="1" si="21"/>
        <v>10</v>
      </c>
      <c r="AA40" s="1" t="str">
        <f t="shared" ca="1" si="31"/>
        <v>2 hobgoblins &amp; 1 wolf</v>
      </c>
      <c r="AB40" s="1"/>
      <c r="AC40" t="str">
        <f t="shared" ca="1" si="22"/>
        <v>No</v>
      </c>
      <c r="AD40">
        <f t="shared" ca="1" si="23"/>
        <v>74</v>
      </c>
      <c r="AE40" s="1" t="str">
        <f t="shared" ca="1" si="32"/>
        <v>1 bugbear stalker</v>
      </c>
      <c r="AG40">
        <f t="shared" si="24"/>
        <v>39</v>
      </c>
      <c r="AH40" t="s">
        <v>84</v>
      </c>
    </row>
    <row r="41" spans="1:34">
      <c r="A41" t="str">
        <f t="shared" ca="1" si="8"/>
        <v>Yes</v>
      </c>
      <c r="B41">
        <f t="shared" ca="1" si="9"/>
        <v>26</v>
      </c>
      <c r="C41" s="1" t="str">
        <f t="shared" ca="1" si="25"/>
        <v>1 hobgoblin &amp; 1 hobbe hound</v>
      </c>
      <c r="E41" t="str">
        <f t="shared" ca="1" si="10"/>
        <v>No</v>
      </c>
      <c r="F41">
        <f t="shared" ca="1" si="11"/>
        <v>88</v>
      </c>
      <c r="G41" s="1" t="str">
        <f t="shared" ca="1" si="26"/>
        <v>1 hobgoblin forerunner &amp; 1 yzobu mount</v>
      </c>
      <c r="I41" t="str">
        <f t="shared" ca="1" si="12"/>
        <v>No</v>
      </c>
      <c r="J41">
        <f t="shared" ca="1" si="13"/>
        <v>32</v>
      </c>
      <c r="K41" s="1" t="str">
        <f t="shared" ca="1" si="27"/>
        <v>1 hobgoblin batlefiend zealot &amp; 3 hobgoblins</v>
      </c>
      <c r="M41" t="str">
        <f t="shared" ca="1" si="14"/>
        <v>No</v>
      </c>
      <c r="N41">
        <f t="shared" ca="1" si="15"/>
        <v>17</v>
      </c>
      <c r="O41" s="1" t="str">
        <f t="shared" ca="1" si="28"/>
        <v>2 Ironfang Scouts</v>
      </c>
      <c r="Q41" t="str">
        <f t="shared" ca="1" si="16"/>
        <v>Yes</v>
      </c>
      <c r="R41">
        <f t="shared" ca="1" si="17"/>
        <v>43</v>
      </c>
      <c r="S41" s="1" t="str">
        <f t="shared" ca="1" si="29"/>
        <v>1 barghest</v>
      </c>
      <c r="U41" t="str">
        <f t="shared" ca="1" si="18"/>
        <v>No</v>
      </c>
      <c r="V41">
        <f t="shared" ca="1" si="19"/>
        <v>75</v>
      </c>
      <c r="W41" s="1" t="str">
        <f t="shared" ca="1" si="30"/>
        <v>1 bugbear stalker</v>
      </c>
      <c r="Y41" t="str">
        <f t="shared" ca="1" si="20"/>
        <v>No</v>
      </c>
      <c r="Z41">
        <f t="shared" ca="1" si="21"/>
        <v>72</v>
      </c>
      <c r="AA41" s="1" t="str">
        <f t="shared" ca="1" si="31"/>
        <v>1 bugbear stalker</v>
      </c>
      <c r="AB41" s="1"/>
      <c r="AC41" t="str">
        <f t="shared" ca="1" si="22"/>
        <v>No</v>
      </c>
      <c r="AD41">
        <f t="shared" ca="1" si="23"/>
        <v>33</v>
      </c>
      <c r="AE41" s="1" t="str">
        <f t="shared" ca="1" si="32"/>
        <v>1 hobgoblin batlefiend zealot &amp; 3 hobgoblins</v>
      </c>
      <c r="AG41">
        <f t="shared" si="24"/>
        <v>40</v>
      </c>
      <c r="AH41" t="s">
        <v>84</v>
      </c>
    </row>
    <row r="42" spans="1:34" ht="32">
      <c r="A42" t="str">
        <f t="shared" ca="1" si="8"/>
        <v>Yes</v>
      </c>
      <c r="B42">
        <f t="shared" ca="1" si="9"/>
        <v>4</v>
      </c>
      <c r="C42" s="1" t="str">
        <f t="shared" ca="1" si="25"/>
        <v>1 worg</v>
      </c>
      <c r="E42" t="str">
        <f t="shared" ca="1" si="10"/>
        <v>Yes</v>
      </c>
      <c r="F42">
        <f t="shared" ca="1" si="11"/>
        <v>38</v>
      </c>
      <c r="G42" s="1" t="str">
        <f t="shared" ca="1" si="26"/>
        <v>1 hobgoblin batlefiend zealot &amp; 3 hobgoblins</v>
      </c>
      <c r="I42" t="str">
        <f t="shared" ca="1" si="12"/>
        <v>No</v>
      </c>
      <c r="J42">
        <f t="shared" ca="1" si="13"/>
        <v>52</v>
      </c>
      <c r="K42" s="1" t="str">
        <f t="shared" ca="1" si="27"/>
        <v>2 ironfang heavy troopers</v>
      </c>
      <c r="M42" t="str">
        <f t="shared" ca="1" si="14"/>
        <v>Yes</v>
      </c>
      <c r="N42">
        <f t="shared" ca="1" si="15"/>
        <v>59</v>
      </c>
      <c r="O42" s="1" t="str">
        <f t="shared" ca="1" si="28"/>
        <v>2 ironfang heavy troopers</v>
      </c>
      <c r="Q42" t="str">
        <f t="shared" ca="1" si="16"/>
        <v>No</v>
      </c>
      <c r="R42">
        <f t="shared" ca="1" si="17"/>
        <v>28</v>
      </c>
      <c r="S42" s="1" t="str">
        <f t="shared" ca="1" si="29"/>
        <v>1 hobgoblin &amp; 1 hobbe hound</v>
      </c>
      <c r="U42" t="str">
        <f t="shared" ca="1" si="18"/>
        <v>Yes</v>
      </c>
      <c r="V42">
        <f t="shared" ca="1" si="19"/>
        <v>25</v>
      </c>
      <c r="W42" s="1" t="str">
        <f t="shared" ca="1" si="30"/>
        <v>1 hobgoblin &amp; 1 hobbe hound</v>
      </c>
      <c r="Y42" t="str">
        <f t="shared" ca="1" si="20"/>
        <v>No</v>
      </c>
      <c r="Z42">
        <f t="shared" ca="1" si="21"/>
        <v>12</v>
      </c>
      <c r="AA42" s="1" t="str">
        <f t="shared" ca="1" si="31"/>
        <v>2 Ironfang Scouts</v>
      </c>
      <c r="AB42" s="1"/>
      <c r="AC42" t="str">
        <f t="shared" ca="1" si="22"/>
        <v>No</v>
      </c>
      <c r="AD42">
        <f t="shared" ca="1" si="23"/>
        <v>98</v>
      </c>
      <c r="AE42" s="1" t="str">
        <f t="shared" ca="1" si="32"/>
        <v>1 hobgoblin lieutenant &amp; 3 ironfang scounts</v>
      </c>
      <c r="AG42">
        <f t="shared" si="24"/>
        <v>41</v>
      </c>
      <c r="AH42" t="s">
        <v>76</v>
      </c>
    </row>
    <row r="43" spans="1:34">
      <c r="A43" t="str">
        <f t="shared" ca="1" si="8"/>
        <v>Yes</v>
      </c>
      <c r="B43">
        <f t="shared" ca="1" si="9"/>
        <v>22</v>
      </c>
      <c r="C43" s="1" t="str">
        <f t="shared" ca="1" si="25"/>
        <v>1 hobgoblin &amp; 1 hobbe hound</v>
      </c>
      <c r="E43" t="str">
        <f t="shared" ca="1" si="10"/>
        <v>Yes</v>
      </c>
      <c r="F43">
        <f t="shared" ca="1" si="11"/>
        <v>70</v>
      </c>
      <c r="G43" s="1" t="str">
        <f t="shared" ca="1" si="26"/>
        <v>1 bugbear stalker</v>
      </c>
      <c r="I43" t="str">
        <f t="shared" ca="1" si="12"/>
        <v>Yes</v>
      </c>
      <c r="J43">
        <f t="shared" ca="1" si="13"/>
        <v>41</v>
      </c>
      <c r="K43" s="1" t="str">
        <f t="shared" ca="1" si="27"/>
        <v>1 barghest</v>
      </c>
      <c r="M43" t="str">
        <f t="shared" ca="1" si="14"/>
        <v>No</v>
      </c>
      <c r="N43">
        <f t="shared" ca="1" si="15"/>
        <v>6</v>
      </c>
      <c r="O43" s="1" t="str">
        <f t="shared" ca="1" si="28"/>
        <v>2 hobgoblins &amp; 1 wolf</v>
      </c>
      <c r="Q43" t="str">
        <f t="shared" ca="1" si="16"/>
        <v>No</v>
      </c>
      <c r="R43">
        <f t="shared" ca="1" si="17"/>
        <v>52</v>
      </c>
      <c r="S43" s="1" t="str">
        <f t="shared" ca="1" si="29"/>
        <v>2 ironfang heavy troopers</v>
      </c>
      <c r="U43" t="str">
        <f t="shared" ca="1" si="18"/>
        <v>Yes</v>
      </c>
      <c r="V43">
        <f t="shared" ca="1" si="19"/>
        <v>65</v>
      </c>
      <c r="W43" s="1" t="str">
        <f t="shared" ca="1" si="30"/>
        <v>1 bugbear stalker</v>
      </c>
      <c r="Y43" t="str">
        <f t="shared" ca="1" si="20"/>
        <v>No</v>
      </c>
      <c r="Z43">
        <f t="shared" ca="1" si="21"/>
        <v>67</v>
      </c>
      <c r="AA43" s="1" t="str">
        <f t="shared" ca="1" si="31"/>
        <v>1 bugbear stalker</v>
      </c>
      <c r="AB43" s="1"/>
      <c r="AC43" t="str">
        <f t="shared" ca="1" si="22"/>
        <v>No</v>
      </c>
      <c r="AD43">
        <f t="shared" ca="1" si="23"/>
        <v>92</v>
      </c>
      <c r="AE43" s="1" t="str">
        <f t="shared" ca="1" si="32"/>
        <v>1 hobgoblin forerunner &amp; 1 yzobu mount</v>
      </c>
      <c r="AG43">
        <f t="shared" si="24"/>
        <v>42</v>
      </c>
      <c r="AH43" t="s">
        <v>76</v>
      </c>
    </row>
    <row r="44" spans="1:34">
      <c r="A44" t="str">
        <f t="shared" ca="1" si="8"/>
        <v>Yes</v>
      </c>
      <c r="B44">
        <f t="shared" ca="1" si="9"/>
        <v>79</v>
      </c>
      <c r="C44" s="1" t="str">
        <f t="shared" ca="1" si="25"/>
        <v>1 manticore</v>
      </c>
      <c r="E44" t="str">
        <f t="shared" ca="1" si="10"/>
        <v>No</v>
      </c>
      <c r="F44">
        <f t="shared" ca="1" si="11"/>
        <v>38</v>
      </c>
      <c r="G44" s="1" t="str">
        <f t="shared" ca="1" si="26"/>
        <v>1 hobgoblin batlefiend zealot &amp; 3 hobgoblins</v>
      </c>
      <c r="I44" t="str">
        <f t="shared" ca="1" si="12"/>
        <v>Yes</v>
      </c>
      <c r="J44">
        <f t="shared" ca="1" si="13"/>
        <v>61</v>
      </c>
      <c r="K44" s="1" t="str">
        <f t="shared" ca="1" si="27"/>
        <v>1 bugbear stalker</v>
      </c>
      <c r="M44" t="str">
        <f t="shared" ca="1" si="14"/>
        <v>Yes</v>
      </c>
      <c r="N44">
        <f t="shared" ca="1" si="15"/>
        <v>46</v>
      </c>
      <c r="O44" s="1" t="str">
        <f t="shared" ca="1" si="28"/>
        <v>2 ironfang heavy troopers</v>
      </c>
      <c r="Q44" t="str">
        <f t="shared" ca="1" si="16"/>
        <v>Yes</v>
      </c>
      <c r="R44">
        <f t="shared" ca="1" si="17"/>
        <v>1</v>
      </c>
      <c r="S44" s="1" t="str">
        <f t="shared" ca="1" si="29"/>
        <v>1 worg</v>
      </c>
      <c r="U44" t="str">
        <f t="shared" ca="1" si="18"/>
        <v>Yes</v>
      </c>
      <c r="V44">
        <f t="shared" ca="1" si="19"/>
        <v>58</v>
      </c>
      <c r="W44" s="1" t="str">
        <f t="shared" ca="1" si="30"/>
        <v>2 ironfang heavy troopers</v>
      </c>
      <c r="Y44" t="str">
        <f t="shared" ca="1" si="20"/>
        <v>No</v>
      </c>
      <c r="Z44">
        <f t="shared" ca="1" si="21"/>
        <v>14</v>
      </c>
      <c r="AA44" s="1" t="str">
        <f t="shared" ca="1" si="31"/>
        <v>2 Ironfang Scouts</v>
      </c>
      <c r="AB44" s="1"/>
      <c r="AC44" t="str">
        <f t="shared" ca="1" si="22"/>
        <v>No</v>
      </c>
      <c r="AD44">
        <f t="shared" ca="1" si="23"/>
        <v>45</v>
      </c>
      <c r="AE44" s="1" t="str">
        <f t="shared" ca="1" si="32"/>
        <v>1 barghest</v>
      </c>
      <c r="AG44">
        <f t="shared" si="24"/>
        <v>43</v>
      </c>
      <c r="AH44" t="s">
        <v>76</v>
      </c>
    </row>
    <row r="45" spans="1:34">
      <c r="A45" t="str">
        <f t="shared" ca="1" si="8"/>
        <v>No</v>
      </c>
      <c r="B45">
        <f t="shared" ca="1" si="9"/>
        <v>17</v>
      </c>
      <c r="C45" s="1" t="str">
        <f t="shared" ca="1" si="25"/>
        <v>2 Ironfang Scouts</v>
      </c>
      <c r="E45" t="str">
        <f t="shared" ca="1" si="10"/>
        <v>Yes</v>
      </c>
      <c r="F45">
        <f t="shared" ca="1" si="11"/>
        <v>31</v>
      </c>
      <c r="G45" s="1" t="str">
        <f t="shared" ca="1" si="26"/>
        <v>1 hobgoblin batlefiend zealot &amp; 3 hobgoblins</v>
      </c>
      <c r="I45" t="str">
        <f t="shared" ca="1" si="12"/>
        <v>Yes</v>
      </c>
      <c r="J45">
        <f t="shared" ca="1" si="13"/>
        <v>23</v>
      </c>
      <c r="K45" s="1" t="str">
        <f t="shared" ca="1" si="27"/>
        <v>1 hobgoblin &amp; 1 hobbe hound</v>
      </c>
      <c r="M45" t="str">
        <f t="shared" ca="1" si="14"/>
        <v>No</v>
      </c>
      <c r="N45">
        <f t="shared" ca="1" si="15"/>
        <v>11</v>
      </c>
      <c r="O45" s="1" t="str">
        <f t="shared" ca="1" si="28"/>
        <v>2 Ironfang Scouts</v>
      </c>
      <c r="Q45" t="str">
        <f t="shared" ca="1" si="16"/>
        <v>Yes</v>
      </c>
      <c r="R45">
        <f t="shared" ca="1" si="17"/>
        <v>65</v>
      </c>
      <c r="S45" s="1" t="str">
        <f t="shared" ca="1" si="29"/>
        <v>1 bugbear stalker</v>
      </c>
      <c r="U45" t="str">
        <f t="shared" ca="1" si="18"/>
        <v>No</v>
      </c>
      <c r="V45">
        <f t="shared" ca="1" si="19"/>
        <v>97</v>
      </c>
      <c r="W45" s="1" t="str">
        <f t="shared" ca="1" si="30"/>
        <v>1 hobgoblin bonbardier</v>
      </c>
      <c r="Y45" t="str">
        <f t="shared" ca="1" si="20"/>
        <v>No</v>
      </c>
      <c r="Z45">
        <f t="shared" ca="1" si="21"/>
        <v>52</v>
      </c>
      <c r="AA45" s="1" t="str">
        <f t="shared" ca="1" si="31"/>
        <v>2 ironfang heavy troopers</v>
      </c>
      <c r="AB45" s="1"/>
      <c r="AC45" t="str">
        <f t="shared" ca="1" si="22"/>
        <v>No</v>
      </c>
      <c r="AD45">
        <f t="shared" ca="1" si="23"/>
        <v>94</v>
      </c>
      <c r="AE45" s="1" t="str">
        <f t="shared" ca="1" si="32"/>
        <v>1 hobgoblin forerunner &amp; 1 yzobu mount</v>
      </c>
      <c r="AG45">
        <f t="shared" si="24"/>
        <v>44</v>
      </c>
      <c r="AH45" t="s">
        <v>76</v>
      </c>
    </row>
    <row r="46" spans="1:34">
      <c r="A46" t="str">
        <f t="shared" ca="1" si="8"/>
        <v>Yes</v>
      </c>
      <c r="B46">
        <f t="shared" ca="1" si="9"/>
        <v>27</v>
      </c>
      <c r="C46" s="1" t="str">
        <f t="shared" ca="1" si="25"/>
        <v>1 hobgoblin &amp; 1 hobbe hound</v>
      </c>
      <c r="E46" t="str">
        <f t="shared" ca="1" si="10"/>
        <v>Yes</v>
      </c>
      <c r="F46">
        <f t="shared" ca="1" si="11"/>
        <v>97</v>
      </c>
      <c r="G46" s="1" t="str">
        <f t="shared" ca="1" si="26"/>
        <v>1 hobgoblin bonbardier</v>
      </c>
      <c r="I46" t="str">
        <f t="shared" ca="1" si="12"/>
        <v>Yes</v>
      </c>
      <c r="J46">
        <f t="shared" ca="1" si="13"/>
        <v>33</v>
      </c>
      <c r="K46" s="1" t="str">
        <f t="shared" ca="1" si="27"/>
        <v>1 hobgoblin batlefiend zealot &amp; 3 hobgoblins</v>
      </c>
      <c r="M46" t="str">
        <f t="shared" ca="1" si="14"/>
        <v>Yes</v>
      </c>
      <c r="N46">
        <f t="shared" ca="1" si="15"/>
        <v>80</v>
      </c>
      <c r="O46" s="1" t="str">
        <f t="shared" ca="1" si="28"/>
        <v>1 manticore</v>
      </c>
      <c r="Q46" t="str">
        <f t="shared" ca="1" si="16"/>
        <v>Yes</v>
      </c>
      <c r="R46">
        <f t="shared" ca="1" si="17"/>
        <v>47</v>
      </c>
      <c r="S46" s="1" t="str">
        <f t="shared" ca="1" si="29"/>
        <v>2 ironfang heavy troopers</v>
      </c>
      <c r="U46" t="str">
        <f t="shared" ca="1" si="18"/>
        <v>No</v>
      </c>
      <c r="V46">
        <f t="shared" ca="1" si="19"/>
        <v>21</v>
      </c>
      <c r="W46" s="1" t="str">
        <f t="shared" ca="1" si="30"/>
        <v>1 hobgoblin &amp; 1 hobbe hound</v>
      </c>
      <c r="Y46" t="str">
        <f t="shared" ca="1" si="20"/>
        <v>No</v>
      </c>
      <c r="Z46">
        <f t="shared" ca="1" si="21"/>
        <v>1</v>
      </c>
      <c r="AA46" s="1" t="str">
        <f t="shared" ca="1" si="31"/>
        <v>1 worg</v>
      </c>
      <c r="AB46" s="1"/>
      <c r="AC46" t="str">
        <f t="shared" ca="1" si="22"/>
        <v>No</v>
      </c>
      <c r="AD46">
        <f t="shared" ca="1" si="23"/>
        <v>27</v>
      </c>
      <c r="AE46" s="1" t="str">
        <f t="shared" ca="1" si="32"/>
        <v>1 hobgoblin &amp; 1 hobbe hound</v>
      </c>
      <c r="AG46">
        <f t="shared" si="24"/>
        <v>45</v>
      </c>
      <c r="AH46" t="s">
        <v>76</v>
      </c>
    </row>
    <row r="47" spans="1:34">
      <c r="A47" t="str">
        <f t="shared" ca="1" si="8"/>
        <v>Yes</v>
      </c>
      <c r="B47">
        <f t="shared" ca="1" si="9"/>
        <v>34</v>
      </c>
      <c r="C47" s="1" t="str">
        <f t="shared" ca="1" si="25"/>
        <v>1 hobgoblin batlefiend zealot &amp; 3 hobgoblins</v>
      </c>
      <c r="E47" t="str">
        <f t="shared" ca="1" si="10"/>
        <v>No</v>
      </c>
      <c r="F47">
        <f t="shared" ca="1" si="11"/>
        <v>37</v>
      </c>
      <c r="G47" s="1" t="str">
        <f t="shared" ca="1" si="26"/>
        <v>1 hobgoblin batlefiend zealot &amp; 3 hobgoblins</v>
      </c>
      <c r="I47" t="str">
        <f t="shared" ca="1" si="12"/>
        <v>Yes</v>
      </c>
      <c r="J47">
        <f t="shared" ca="1" si="13"/>
        <v>98</v>
      </c>
      <c r="K47" s="1" t="str">
        <f t="shared" ca="1" si="27"/>
        <v>1 hobgoblin lieutenant &amp; 3 ironfang scounts</v>
      </c>
      <c r="M47" t="str">
        <f t="shared" ca="1" si="14"/>
        <v>Yes</v>
      </c>
      <c r="N47">
        <f t="shared" ca="1" si="15"/>
        <v>67</v>
      </c>
      <c r="O47" s="1" t="str">
        <f t="shared" ca="1" si="28"/>
        <v>1 bugbear stalker</v>
      </c>
      <c r="Q47" t="str">
        <f t="shared" ca="1" si="16"/>
        <v>Yes</v>
      </c>
      <c r="R47">
        <f t="shared" ca="1" si="17"/>
        <v>40</v>
      </c>
      <c r="S47" s="1" t="str">
        <f t="shared" ca="1" si="29"/>
        <v>1 hobgoblin batlefiend zealot &amp; 3 hobgoblins</v>
      </c>
      <c r="U47" t="str">
        <f t="shared" ca="1" si="18"/>
        <v>No</v>
      </c>
      <c r="V47">
        <f t="shared" ca="1" si="19"/>
        <v>89</v>
      </c>
      <c r="W47" s="1" t="str">
        <f t="shared" ca="1" si="30"/>
        <v>1 hobgoblin forerunner &amp; 1 yzobu mount</v>
      </c>
      <c r="Y47" t="str">
        <f t="shared" ca="1" si="20"/>
        <v>No</v>
      </c>
      <c r="Z47">
        <f t="shared" ca="1" si="21"/>
        <v>57</v>
      </c>
      <c r="AA47" s="1" t="str">
        <f t="shared" ca="1" si="31"/>
        <v>2 ironfang heavy troopers</v>
      </c>
      <c r="AB47" s="1"/>
      <c r="AC47" t="str">
        <f t="shared" ca="1" si="22"/>
        <v>No</v>
      </c>
      <c r="AD47">
        <f t="shared" ca="1" si="23"/>
        <v>37</v>
      </c>
      <c r="AE47" s="1" t="str">
        <f t="shared" ca="1" si="32"/>
        <v>1 hobgoblin batlefiend zealot &amp; 3 hobgoblins</v>
      </c>
      <c r="AG47">
        <f t="shared" si="24"/>
        <v>46</v>
      </c>
      <c r="AH47" t="s">
        <v>77</v>
      </c>
    </row>
    <row r="48" spans="1:34">
      <c r="A48" t="str">
        <f t="shared" ca="1" si="8"/>
        <v>Yes</v>
      </c>
      <c r="B48">
        <f t="shared" ca="1" si="9"/>
        <v>3</v>
      </c>
      <c r="C48" s="1" t="str">
        <f t="shared" ca="1" si="25"/>
        <v>1 worg</v>
      </c>
      <c r="E48" t="str">
        <f t="shared" ca="1" si="10"/>
        <v>Yes</v>
      </c>
      <c r="F48">
        <f t="shared" ca="1" si="11"/>
        <v>38</v>
      </c>
      <c r="G48" s="1" t="str">
        <f t="shared" ca="1" si="26"/>
        <v>1 hobgoblin batlefiend zealot &amp; 3 hobgoblins</v>
      </c>
      <c r="I48" t="str">
        <f t="shared" ca="1" si="12"/>
        <v>No</v>
      </c>
      <c r="J48">
        <f t="shared" ca="1" si="13"/>
        <v>34</v>
      </c>
      <c r="K48" s="1" t="str">
        <f t="shared" ca="1" si="27"/>
        <v>1 hobgoblin batlefiend zealot &amp; 3 hobgoblins</v>
      </c>
      <c r="M48" t="str">
        <f t="shared" ca="1" si="14"/>
        <v>Yes</v>
      </c>
      <c r="N48">
        <f t="shared" ca="1" si="15"/>
        <v>34</v>
      </c>
      <c r="O48" s="1" t="str">
        <f t="shared" ca="1" si="28"/>
        <v>1 hobgoblin batlefiend zealot &amp; 3 hobgoblins</v>
      </c>
      <c r="Q48" t="str">
        <f t="shared" ca="1" si="16"/>
        <v>Yes</v>
      </c>
      <c r="R48">
        <f t="shared" ca="1" si="17"/>
        <v>83</v>
      </c>
      <c r="S48" s="1" t="str">
        <f t="shared" ca="1" si="29"/>
        <v>2 minotaurs</v>
      </c>
      <c r="U48" t="str">
        <f t="shared" ca="1" si="18"/>
        <v>Yes</v>
      </c>
      <c r="V48">
        <f t="shared" ca="1" si="19"/>
        <v>11</v>
      </c>
      <c r="W48" s="1" t="str">
        <f t="shared" ca="1" si="30"/>
        <v>2 Ironfang Scouts</v>
      </c>
      <c r="Y48" t="str">
        <f t="shared" ca="1" si="20"/>
        <v>No</v>
      </c>
      <c r="Z48">
        <f t="shared" ca="1" si="21"/>
        <v>72</v>
      </c>
      <c r="AA48" s="1" t="str">
        <f t="shared" ca="1" si="31"/>
        <v>1 bugbear stalker</v>
      </c>
      <c r="AB48" s="1"/>
      <c r="AC48" t="str">
        <f t="shared" ca="1" si="22"/>
        <v>No</v>
      </c>
      <c r="AD48">
        <f t="shared" ca="1" si="23"/>
        <v>69</v>
      </c>
      <c r="AE48" s="1" t="str">
        <f t="shared" ca="1" si="32"/>
        <v>1 bugbear stalker</v>
      </c>
      <c r="AG48">
        <f t="shared" si="24"/>
        <v>47</v>
      </c>
      <c r="AH48" t="s">
        <v>77</v>
      </c>
    </row>
    <row r="49" spans="1:34" ht="17">
      <c r="A49" t="str">
        <f t="shared" ca="1" si="8"/>
        <v>No</v>
      </c>
      <c r="B49">
        <f t="shared" ca="1" si="9"/>
        <v>25</v>
      </c>
      <c r="C49" s="1" t="str">
        <f t="shared" ca="1" si="25"/>
        <v>1 hobgoblin &amp; 1 hobbe hound</v>
      </c>
      <c r="E49" t="str">
        <f t="shared" ca="1" si="10"/>
        <v>No</v>
      </c>
      <c r="F49">
        <f t="shared" ca="1" si="11"/>
        <v>71</v>
      </c>
      <c r="G49" s="1" t="str">
        <f t="shared" ca="1" si="26"/>
        <v>1 bugbear stalker</v>
      </c>
      <c r="I49" t="str">
        <f t="shared" ca="1" si="12"/>
        <v>No</v>
      </c>
      <c r="J49">
        <f t="shared" ca="1" si="13"/>
        <v>86</v>
      </c>
      <c r="K49" s="1" t="str">
        <f t="shared" ca="1" si="27"/>
        <v>2 minotaurs</v>
      </c>
      <c r="M49" t="str">
        <f t="shared" ca="1" si="14"/>
        <v>No</v>
      </c>
      <c r="N49">
        <f t="shared" ca="1" si="15"/>
        <v>42</v>
      </c>
      <c r="O49" s="1" t="str">
        <f t="shared" ca="1" si="28"/>
        <v>1 barghest</v>
      </c>
      <c r="Q49" t="str">
        <f t="shared" ca="1" si="16"/>
        <v>Yes</v>
      </c>
      <c r="R49">
        <f t="shared" ca="1" si="17"/>
        <v>42</v>
      </c>
      <c r="S49" s="1" t="str">
        <f t="shared" ca="1" si="29"/>
        <v>1 barghest</v>
      </c>
      <c r="U49" t="str">
        <f t="shared" ca="1" si="18"/>
        <v>Yes</v>
      </c>
      <c r="V49">
        <f t="shared" ca="1" si="19"/>
        <v>2</v>
      </c>
      <c r="W49" s="1" t="str">
        <f t="shared" ca="1" si="30"/>
        <v>1 worg</v>
      </c>
      <c r="Y49" t="str">
        <f t="shared" ca="1" si="20"/>
        <v>No</v>
      </c>
      <c r="Z49">
        <f t="shared" ca="1" si="21"/>
        <v>48</v>
      </c>
      <c r="AA49" s="1" t="str">
        <f t="shared" ca="1" si="31"/>
        <v>2 ironfang heavy troopers</v>
      </c>
      <c r="AB49" s="1"/>
      <c r="AC49" t="str">
        <f t="shared" ca="1" si="22"/>
        <v>No</v>
      </c>
      <c r="AD49">
        <f t="shared" ca="1" si="23"/>
        <v>24</v>
      </c>
      <c r="AE49" s="1" t="str">
        <f t="shared" ca="1" si="32"/>
        <v>1 hobgoblin &amp; 1 hobbe hound</v>
      </c>
      <c r="AG49">
        <f t="shared" si="24"/>
        <v>48</v>
      </c>
      <c r="AH49" t="s">
        <v>77</v>
      </c>
    </row>
    <row r="50" spans="1:34" ht="17">
      <c r="A50" t="str">
        <f t="shared" ca="1" si="8"/>
        <v>Yes</v>
      </c>
      <c r="B50">
        <f t="shared" ca="1" si="9"/>
        <v>37</v>
      </c>
      <c r="C50" s="1" t="str">
        <f t="shared" ca="1" si="25"/>
        <v>1 hobgoblin batlefiend zealot &amp; 3 hobgoblins</v>
      </c>
      <c r="E50" t="str">
        <f t="shared" ca="1" si="10"/>
        <v>Yes</v>
      </c>
      <c r="F50">
        <f t="shared" ca="1" si="11"/>
        <v>48</v>
      </c>
      <c r="G50" s="1" t="str">
        <f t="shared" ca="1" si="26"/>
        <v>2 ironfang heavy troopers</v>
      </c>
      <c r="I50" t="str">
        <f t="shared" ca="1" si="12"/>
        <v>No</v>
      </c>
      <c r="J50">
        <f t="shared" ca="1" si="13"/>
        <v>79</v>
      </c>
      <c r="K50" s="1" t="str">
        <f t="shared" ca="1" si="27"/>
        <v>1 manticore</v>
      </c>
      <c r="M50" t="str">
        <f t="shared" ca="1" si="14"/>
        <v>Yes</v>
      </c>
      <c r="N50">
        <f t="shared" ca="1" si="15"/>
        <v>2</v>
      </c>
      <c r="O50" s="1" t="str">
        <f t="shared" ca="1" si="28"/>
        <v>1 worg</v>
      </c>
      <c r="Q50" t="str">
        <f t="shared" ca="1" si="16"/>
        <v>No</v>
      </c>
      <c r="R50">
        <f t="shared" ca="1" si="17"/>
        <v>36</v>
      </c>
      <c r="S50" s="1" t="str">
        <f t="shared" ca="1" si="29"/>
        <v>1 hobgoblin batlefiend zealot &amp; 3 hobgoblins</v>
      </c>
      <c r="U50" t="str">
        <f t="shared" ca="1" si="18"/>
        <v>Yes</v>
      </c>
      <c r="V50">
        <f t="shared" ca="1" si="19"/>
        <v>66</v>
      </c>
      <c r="W50" s="1" t="str">
        <f t="shared" ca="1" si="30"/>
        <v>1 bugbear stalker</v>
      </c>
      <c r="Y50" t="str">
        <f t="shared" ca="1" si="20"/>
        <v>No</v>
      </c>
      <c r="Z50">
        <f t="shared" ca="1" si="21"/>
        <v>94</v>
      </c>
      <c r="AA50" s="1" t="str">
        <f t="shared" ca="1" si="31"/>
        <v>1 hobgoblin forerunner &amp; 1 yzobu mount</v>
      </c>
      <c r="AB50" s="1"/>
      <c r="AC50" t="str">
        <f t="shared" ca="1" si="22"/>
        <v>No</v>
      </c>
      <c r="AD50">
        <f t="shared" ca="1" si="23"/>
        <v>96</v>
      </c>
      <c r="AE50" s="1" t="str">
        <f t="shared" ca="1" si="32"/>
        <v>1 hobgoblin bonbardier</v>
      </c>
      <c r="AG50">
        <f t="shared" si="24"/>
        <v>49</v>
      </c>
      <c r="AH50" t="s">
        <v>77</v>
      </c>
    </row>
    <row r="51" spans="1:34" ht="17">
      <c r="A51" t="str">
        <f t="shared" ca="1" si="8"/>
        <v>No</v>
      </c>
      <c r="B51">
        <f t="shared" ca="1" si="9"/>
        <v>69</v>
      </c>
      <c r="C51" s="1" t="str">
        <f t="shared" ca="1" si="25"/>
        <v>1 bugbear stalker</v>
      </c>
      <c r="E51" t="str">
        <f t="shared" ca="1" si="10"/>
        <v>No</v>
      </c>
      <c r="F51">
        <f t="shared" ca="1" si="11"/>
        <v>37</v>
      </c>
      <c r="G51" s="1" t="str">
        <f t="shared" ca="1" si="26"/>
        <v>1 hobgoblin batlefiend zealot &amp; 3 hobgoblins</v>
      </c>
      <c r="I51" t="str">
        <f t="shared" ca="1" si="12"/>
        <v>Yes</v>
      </c>
      <c r="J51">
        <f t="shared" ca="1" si="13"/>
        <v>1</v>
      </c>
      <c r="K51" s="1" t="str">
        <f t="shared" ca="1" si="27"/>
        <v>1 worg</v>
      </c>
      <c r="M51" t="str">
        <f t="shared" ca="1" si="14"/>
        <v>Yes</v>
      </c>
      <c r="N51">
        <f t="shared" ca="1" si="15"/>
        <v>72</v>
      </c>
      <c r="O51" s="1" t="str">
        <f t="shared" ca="1" si="28"/>
        <v>1 bugbear stalker</v>
      </c>
      <c r="Q51" t="str">
        <f t="shared" ca="1" si="16"/>
        <v>No</v>
      </c>
      <c r="R51">
        <f t="shared" ca="1" si="17"/>
        <v>74</v>
      </c>
      <c r="S51" s="1" t="str">
        <f t="shared" ca="1" si="29"/>
        <v>1 bugbear stalker</v>
      </c>
      <c r="U51" t="str">
        <f t="shared" ca="1" si="18"/>
        <v>No</v>
      </c>
      <c r="V51">
        <f t="shared" ca="1" si="19"/>
        <v>28</v>
      </c>
      <c r="W51" s="1" t="str">
        <f t="shared" ca="1" si="30"/>
        <v>1 hobgoblin &amp; 1 hobbe hound</v>
      </c>
      <c r="Y51" t="str">
        <f t="shared" ca="1" si="20"/>
        <v>No</v>
      </c>
      <c r="Z51">
        <f t="shared" ca="1" si="21"/>
        <v>14</v>
      </c>
      <c r="AA51" s="1" t="str">
        <f t="shared" ca="1" si="31"/>
        <v>2 Ironfang Scouts</v>
      </c>
      <c r="AB51" s="1"/>
      <c r="AC51" t="str">
        <f t="shared" ca="1" si="22"/>
        <v>No</v>
      </c>
      <c r="AD51">
        <f t="shared" ca="1" si="23"/>
        <v>43</v>
      </c>
      <c r="AE51" s="1" t="str">
        <f t="shared" ca="1" si="32"/>
        <v>1 barghest</v>
      </c>
      <c r="AG51">
        <f t="shared" si="24"/>
        <v>50</v>
      </c>
      <c r="AH51" t="s">
        <v>77</v>
      </c>
    </row>
    <row r="52" spans="1:34">
      <c r="AG52">
        <f t="shared" si="24"/>
        <v>51</v>
      </c>
      <c r="AH52" t="s">
        <v>77</v>
      </c>
    </row>
    <row r="53" spans="1:34">
      <c r="AG53">
        <f t="shared" si="24"/>
        <v>52</v>
      </c>
      <c r="AH53" t="s">
        <v>77</v>
      </c>
    </row>
    <row r="54" spans="1:34">
      <c r="AG54">
        <f t="shared" si="24"/>
        <v>53</v>
      </c>
      <c r="AH54" t="s">
        <v>77</v>
      </c>
    </row>
    <row r="55" spans="1:34">
      <c r="AG55">
        <f t="shared" si="24"/>
        <v>54</v>
      </c>
      <c r="AH55" t="s">
        <v>77</v>
      </c>
    </row>
    <row r="56" spans="1:34">
      <c r="AG56">
        <f t="shared" si="24"/>
        <v>55</v>
      </c>
      <c r="AH56" t="s">
        <v>77</v>
      </c>
    </row>
    <row r="57" spans="1:34">
      <c r="AG57">
        <f t="shared" si="24"/>
        <v>56</v>
      </c>
      <c r="AH57" t="s">
        <v>77</v>
      </c>
    </row>
    <row r="58" spans="1:34">
      <c r="AG58">
        <f t="shared" si="24"/>
        <v>57</v>
      </c>
      <c r="AH58" t="s">
        <v>77</v>
      </c>
    </row>
    <row r="59" spans="1:34">
      <c r="AG59">
        <f t="shared" si="24"/>
        <v>58</v>
      </c>
      <c r="AH59" t="s">
        <v>77</v>
      </c>
    </row>
    <row r="60" spans="1:34">
      <c r="AG60">
        <f t="shared" si="24"/>
        <v>59</v>
      </c>
      <c r="AH60" t="s">
        <v>77</v>
      </c>
    </row>
    <row r="61" spans="1:34">
      <c r="AG61">
        <f t="shared" si="24"/>
        <v>60</v>
      </c>
      <c r="AH61" t="s">
        <v>77</v>
      </c>
    </row>
    <row r="62" spans="1:34">
      <c r="AG62">
        <f t="shared" si="24"/>
        <v>61</v>
      </c>
      <c r="AH62" t="s">
        <v>78</v>
      </c>
    </row>
    <row r="63" spans="1:34">
      <c r="AG63">
        <f t="shared" si="24"/>
        <v>62</v>
      </c>
      <c r="AH63" t="s">
        <v>78</v>
      </c>
    </row>
    <row r="64" spans="1:34">
      <c r="AG64">
        <f t="shared" si="24"/>
        <v>63</v>
      </c>
      <c r="AH64" t="s">
        <v>78</v>
      </c>
    </row>
    <row r="65" spans="33:34">
      <c r="AG65">
        <f t="shared" si="24"/>
        <v>64</v>
      </c>
      <c r="AH65" t="s">
        <v>78</v>
      </c>
    </row>
    <row r="66" spans="33:34">
      <c r="AG66">
        <f t="shared" si="24"/>
        <v>65</v>
      </c>
      <c r="AH66" t="s">
        <v>78</v>
      </c>
    </row>
    <row r="67" spans="33:34">
      <c r="AG67">
        <f t="shared" si="24"/>
        <v>66</v>
      </c>
      <c r="AH67" t="s">
        <v>78</v>
      </c>
    </row>
    <row r="68" spans="33:34">
      <c r="AG68">
        <f t="shared" ref="AG68:AG101" si="33">AG67+1</f>
        <v>67</v>
      </c>
      <c r="AH68" t="s">
        <v>78</v>
      </c>
    </row>
    <row r="69" spans="33:34">
      <c r="AG69">
        <f t="shared" si="33"/>
        <v>68</v>
      </c>
      <c r="AH69" t="s">
        <v>78</v>
      </c>
    </row>
    <row r="70" spans="33:34">
      <c r="AG70">
        <f t="shared" si="33"/>
        <v>69</v>
      </c>
      <c r="AH70" t="s">
        <v>78</v>
      </c>
    </row>
    <row r="71" spans="33:34">
      <c r="AG71">
        <f t="shared" si="33"/>
        <v>70</v>
      </c>
      <c r="AH71" t="s">
        <v>78</v>
      </c>
    </row>
    <row r="72" spans="33:34">
      <c r="AG72">
        <f t="shared" si="33"/>
        <v>71</v>
      </c>
      <c r="AH72" t="s">
        <v>78</v>
      </c>
    </row>
    <row r="73" spans="33:34">
      <c r="AG73">
        <f t="shared" si="33"/>
        <v>72</v>
      </c>
      <c r="AH73" t="s">
        <v>78</v>
      </c>
    </row>
    <row r="74" spans="33:34">
      <c r="AG74">
        <f t="shared" si="33"/>
        <v>73</v>
      </c>
      <c r="AH74" t="s">
        <v>78</v>
      </c>
    </row>
    <row r="75" spans="33:34">
      <c r="AG75">
        <f t="shared" si="33"/>
        <v>74</v>
      </c>
      <c r="AH75" t="s">
        <v>78</v>
      </c>
    </row>
    <row r="76" spans="33:34">
      <c r="AG76">
        <f t="shared" si="33"/>
        <v>75</v>
      </c>
      <c r="AH76" t="s">
        <v>78</v>
      </c>
    </row>
    <row r="77" spans="33:34">
      <c r="AG77">
        <f t="shared" si="33"/>
        <v>76</v>
      </c>
      <c r="AH77" t="s">
        <v>79</v>
      </c>
    </row>
    <row r="78" spans="33:34">
      <c r="AG78">
        <f t="shared" si="33"/>
        <v>77</v>
      </c>
      <c r="AH78" t="s">
        <v>79</v>
      </c>
    </row>
    <row r="79" spans="33:34">
      <c r="AG79">
        <f t="shared" si="33"/>
        <v>78</v>
      </c>
      <c r="AH79" t="s">
        <v>79</v>
      </c>
    </row>
    <row r="80" spans="33:34">
      <c r="AG80">
        <f t="shared" si="33"/>
        <v>79</v>
      </c>
      <c r="AH80" t="s">
        <v>79</v>
      </c>
    </row>
    <row r="81" spans="33:34">
      <c r="AG81">
        <f t="shared" si="33"/>
        <v>80</v>
      </c>
      <c r="AH81" t="s">
        <v>79</v>
      </c>
    </row>
    <row r="82" spans="33:34">
      <c r="AG82">
        <f t="shared" si="33"/>
        <v>81</v>
      </c>
      <c r="AH82" t="s">
        <v>80</v>
      </c>
    </row>
    <row r="83" spans="33:34">
      <c r="AG83">
        <f t="shared" si="33"/>
        <v>82</v>
      </c>
      <c r="AH83" t="s">
        <v>80</v>
      </c>
    </row>
    <row r="84" spans="33:34">
      <c r="AG84">
        <f t="shared" si="33"/>
        <v>83</v>
      </c>
      <c r="AH84" t="s">
        <v>80</v>
      </c>
    </row>
    <row r="85" spans="33:34">
      <c r="AG85">
        <f t="shared" si="33"/>
        <v>84</v>
      </c>
      <c r="AH85" t="s">
        <v>80</v>
      </c>
    </row>
    <row r="86" spans="33:34">
      <c r="AG86">
        <f t="shared" si="33"/>
        <v>85</v>
      </c>
      <c r="AH86" t="s">
        <v>80</v>
      </c>
    </row>
    <row r="87" spans="33:34">
      <c r="AG87">
        <f t="shared" si="33"/>
        <v>86</v>
      </c>
      <c r="AH87" t="s">
        <v>80</v>
      </c>
    </row>
    <row r="88" spans="33:34">
      <c r="AG88">
        <f t="shared" si="33"/>
        <v>87</v>
      </c>
      <c r="AH88" t="s">
        <v>80</v>
      </c>
    </row>
    <row r="89" spans="33:34">
      <c r="AG89">
        <f t="shared" si="33"/>
        <v>88</v>
      </c>
      <c r="AH89" t="s">
        <v>85</v>
      </c>
    </row>
    <row r="90" spans="33:34">
      <c r="AG90">
        <f t="shared" si="33"/>
        <v>89</v>
      </c>
      <c r="AH90" t="s">
        <v>85</v>
      </c>
    </row>
    <row r="91" spans="33:34">
      <c r="AG91">
        <f t="shared" si="33"/>
        <v>90</v>
      </c>
      <c r="AH91" t="s">
        <v>85</v>
      </c>
    </row>
    <row r="92" spans="33:34">
      <c r="AG92">
        <f t="shared" si="33"/>
        <v>91</v>
      </c>
      <c r="AH92" t="s">
        <v>85</v>
      </c>
    </row>
    <row r="93" spans="33:34">
      <c r="AG93">
        <f t="shared" si="33"/>
        <v>92</v>
      </c>
      <c r="AH93" t="s">
        <v>85</v>
      </c>
    </row>
    <row r="94" spans="33:34">
      <c r="AG94">
        <f t="shared" si="33"/>
        <v>93</v>
      </c>
      <c r="AH94" t="s">
        <v>85</v>
      </c>
    </row>
    <row r="95" spans="33:34">
      <c r="AG95">
        <f t="shared" si="33"/>
        <v>94</v>
      </c>
      <c r="AH95" t="s">
        <v>85</v>
      </c>
    </row>
    <row r="96" spans="33:34">
      <c r="AG96">
        <f t="shared" si="33"/>
        <v>95</v>
      </c>
      <c r="AH96" t="s">
        <v>81</v>
      </c>
    </row>
    <row r="97" spans="33:34">
      <c r="AG97">
        <f t="shared" si="33"/>
        <v>96</v>
      </c>
      <c r="AH97" t="s">
        <v>81</v>
      </c>
    </row>
    <row r="98" spans="33:34">
      <c r="AG98">
        <f t="shared" si="33"/>
        <v>97</v>
      </c>
      <c r="AH98" t="s">
        <v>81</v>
      </c>
    </row>
    <row r="99" spans="33:34">
      <c r="AG99">
        <f t="shared" si="33"/>
        <v>98</v>
      </c>
      <c r="AH99" t="s">
        <v>86</v>
      </c>
    </row>
    <row r="100" spans="33:34">
      <c r="AG100">
        <f t="shared" si="33"/>
        <v>99</v>
      </c>
      <c r="AH100" t="s">
        <v>86</v>
      </c>
    </row>
    <row r="101" spans="33:34">
      <c r="AG101">
        <f t="shared" si="33"/>
        <v>100</v>
      </c>
      <c r="AH101" t="s">
        <v>86</v>
      </c>
    </row>
  </sheetData>
  <phoneticPr fontId="3" type="noConversion"/>
  <pageMargins left="0.25" right="0.25" top="0.75" bottom="0.75" header="0.3" footer="0.3"/>
  <pageSetup scale="46" fitToWidth="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1"/>
  <sheetViews>
    <sheetView workbookViewId="0">
      <selection activeCell="G21" sqref="G21"/>
    </sheetView>
  </sheetViews>
  <sheetFormatPr baseColWidth="10" defaultRowHeight="16"/>
  <cols>
    <col min="1" max="1" width="12.83203125" customWidth="1"/>
    <col min="2" max="2" width="13" customWidth="1"/>
    <col min="3" max="3" width="33" style="1" customWidth="1"/>
    <col min="4" max="4" width="9.6640625" style="1" customWidth="1"/>
    <col min="5" max="5" width="14" customWidth="1"/>
    <col min="6" max="6" width="16.33203125" customWidth="1"/>
    <col min="7" max="7" width="35.6640625" style="1" bestFit="1" customWidth="1"/>
    <col min="10" max="10" width="42.83203125" bestFit="1" customWidth="1"/>
  </cols>
  <sheetData>
    <row r="1" spans="1:10" s="1" customFormat="1" ht="32">
      <c r="A1" s="1" t="s">
        <v>20</v>
      </c>
      <c r="B1" s="1" t="s">
        <v>21</v>
      </c>
      <c r="C1" s="1" t="s">
        <v>23</v>
      </c>
      <c r="E1" s="1" t="s">
        <v>19</v>
      </c>
      <c r="F1" s="1" t="s">
        <v>22</v>
      </c>
      <c r="G1" s="1" t="s">
        <v>24</v>
      </c>
      <c r="I1" s="1" t="s">
        <v>0</v>
      </c>
      <c r="J1" s="1" t="s">
        <v>1</v>
      </c>
    </row>
    <row r="2" spans="1:10">
      <c r="A2" t="str">
        <f ca="1">IF(INT(RAND()*100)+1&lt;=30,"No","Yes")</f>
        <v>No</v>
      </c>
      <c r="B2">
        <f ca="1">(INT(RAND()*100)+1)</f>
        <v>89</v>
      </c>
      <c r="C2" s="1" t="str">
        <f t="shared" ref="C2:C33" ca="1" si="0">VLOOKUP(B2,ChernasardoEncounters,2)</f>
        <v>5 Forest Drakes</v>
      </c>
      <c r="E2" t="str">
        <f ca="1">IF(INT(RAND()*100)+1&lt;=40,"No","Yes")</f>
        <v>Yes</v>
      </c>
      <c r="F2">
        <f ca="1">(INT(RAND()*100)+1)</f>
        <v>9</v>
      </c>
      <c r="G2" s="1" t="str">
        <f t="shared" ref="G2:G33" ca="1" si="1">VLOOKUP(F2,ChernasardoEncounters,2)</f>
        <v>1 Grizzly Bear</v>
      </c>
      <c r="I2">
        <v>1</v>
      </c>
      <c r="J2" t="str">
        <f ca="1">CONCATENATE(INT(RAND()*3)+1," Cicada Swarms")</f>
        <v>3 Cicada Swarms</v>
      </c>
    </row>
    <row r="3" spans="1:10">
      <c r="A3" t="str">
        <f t="shared" ref="A3:A51" ca="1" si="2">IF(INT(RAND()*100)+1&lt;=30,"No","Yes")</f>
        <v>Yes</v>
      </c>
      <c r="B3">
        <f ca="1">(INT(RAND()*100)+1)</f>
        <v>59</v>
      </c>
      <c r="C3" s="1" t="str">
        <f t="shared" ca="1" si="0"/>
        <v>Leshy Patch</v>
      </c>
      <c r="E3" t="str">
        <f t="shared" ref="E3:E51" ca="1" si="3">IF(INT(RAND()*100)+1&lt;=40,"No","Yes")</f>
        <v>Yes</v>
      </c>
      <c r="F3">
        <f t="shared" ref="F3:F51" ca="1" si="4">(INT(RAND()*100)+1)</f>
        <v>93</v>
      </c>
      <c r="G3" s="1" t="str">
        <f t="shared" ca="1" si="1"/>
        <v>3 Spriggans</v>
      </c>
      <c r="I3">
        <f>I2+1</f>
        <v>2</v>
      </c>
      <c r="J3" t="str">
        <f ca="1">CONCATENATE(INT(RAND()*3)+1," Cicada Swarms")</f>
        <v>3 Cicada Swarms</v>
      </c>
    </row>
    <row r="4" spans="1:10">
      <c r="A4" t="str">
        <f t="shared" ca="1" si="2"/>
        <v>Yes</v>
      </c>
      <c r="B4">
        <f t="shared" ref="B4:B51" ca="1" si="5">(INT(RAND()*100)+1)</f>
        <v>2</v>
      </c>
      <c r="C4" s="1" t="str">
        <f t="shared" ca="1" si="0"/>
        <v>3 Cicada Swarms</v>
      </c>
      <c r="E4" t="str">
        <f t="shared" ca="1" si="3"/>
        <v>No</v>
      </c>
      <c r="F4">
        <f t="shared" ca="1" si="4"/>
        <v>61</v>
      </c>
      <c r="G4" s="1" t="str">
        <f t="shared" ca="1" si="1"/>
        <v>Leshy Patch</v>
      </c>
      <c r="I4">
        <f t="shared" ref="I4:I67" si="6">I3+1</f>
        <v>3</v>
      </c>
      <c r="J4" t="str">
        <f ca="1">CONCATENATE(INT(RAND()*3)+1," Cicada Swarms")</f>
        <v>3 Cicada Swarms</v>
      </c>
    </row>
    <row r="5" spans="1:10">
      <c r="A5" t="str">
        <f t="shared" ca="1" si="2"/>
        <v>Yes</v>
      </c>
      <c r="B5">
        <f t="shared" ca="1" si="5"/>
        <v>94</v>
      </c>
      <c r="C5" s="1" t="str">
        <f t="shared" ca="1" si="0"/>
        <v>5 Spriggans</v>
      </c>
      <c r="E5" t="str">
        <f t="shared" ca="1" si="3"/>
        <v>Yes</v>
      </c>
      <c r="F5">
        <f t="shared" ca="1" si="4"/>
        <v>43</v>
      </c>
      <c r="G5" s="1" t="str">
        <f t="shared" ca="1" si="1"/>
        <v>Suspicious Rangers</v>
      </c>
      <c r="I5">
        <f t="shared" si="6"/>
        <v>4</v>
      </c>
      <c r="J5" t="str">
        <f ca="1">CONCATENATE(INT(RAND()*3)+1," Cicada Swarms")</f>
        <v>1 Cicada Swarms</v>
      </c>
    </row>
    <row r="6" spans="1:10">
      <c r="A6" t="str">
        <f t="shared" ca="1" si="2"/>
        <v>Yes</v>
      </c>
      <c r="B6">
        <f t="shared" ca="1" si="5"/>
        <v>35</v>
      </c>
      <c r="C6" s="1" t="str">
        <f t="shared" ca="1" si="0"/>
        <v>1 Ambergrim</v>
      </c>
      <c r="E6" t="str">
        <f t="shared" ca="1" si="3"/>
        <v>Yes</v>
      </c>
      <c r="F6">
        <f t="shared" ca="1" si="4"/>
        <v>41</v>
      </c>
      <c r="G6" s="1" t="str">
        <f t="shared" ca="1" si="1"/>
        <v>3 Venomroaches</v>
      </c>
      <c r="I6">
        <f t="shared" si="6"/>
        <v>5</v>
      </c>
      <c r="J6" t="str">
        <f ca="1">CONCATENATE(INT(RAND()*3)+1," Cicada Swarms")</f>
        <v>1 Cicada Swarms</v>
      </c>
    </row>
    <row r="7" spans="1:10">
      <c r="A7" t="str">
        <f t="shared" ca="1" si="2"/>
        <v>No</v>
      </c>
      <c r="B7">
        <f t="shared" ca="1" si="5"/>
        <v>78</v>
      </c>
      <c r="C7" s="1" t="str">
        <f t="shared" ca="1" si="0"/>
        <v>5 Canopy Trolls</v>
      </c>
      <c r="E7" t="str">
        <f t="shared" ca="1" si="3"/>
        <v>No</v>
      </c>
      <c r="F7">
        <f t="shared" ca="1" si="4"/>
        <v>67</v>
      </c>
      <c r="G7" s="1" t="str">
        <f t="shared" ca="1" si="1"/>
        <v>1 Ohancanus</v>
      </c>
      <c r="I7">
        <f t="shared" si="6"/>
        <v>6</v>
      </c>
      <c r="J7" t="s">
        <v>25</v>
      </c>
    </row>
    <row r="8" spans="1:10">
      <c r="A8" t="str">
        <f t="shared" ca="1" si="2"/>
        <v>Yes</v>
      </c>
      <c r="B8">
        <f t="shared" ca="1" si="5"/>
        <v>36</v>
      </c>
      <c r="C8" s="1" t="str">
        <f t="shared" ca="1" si="0"/>
        <v>6 Venomroaches</v>
      </c>
      <c r="E8" t="str">
        <f t="shared" ca="1" si="3"/>
        <v>No</v>
      </c>
      <c r="F8">
        <f t="shared" ca="1" si="4"/>
        <v>63</v>
      </c>
      <c r="G8" s="1" t="str">
        <f t="shared" ca="1" si="1"/>
        <v>Leshy Patch</v>
      </c>
      <c r="I8">
        <f t="shared" si="6"/>
        <v>7</v>
      </c>
      <c r="J8" t="s">
        <v>25</v>
      </c>
    </row>
    <row r="9" spans="1:10">
      <c r="A9" t="str">
        <f t="shared" ca="1" si="2"/>
        <v>No</v>
      </c>
      <c r="B9">
        <f t="shared" ca="1" si="5"/>
        <v>19</v>
      </c>
      <c r="C9" s="1" t="str">
        <f t="shared" ca="1" si="0"/>
        <v>2 Snallygasters</v>
      </c>
      <c r="E9" t="str">
        <f t="shared" ca="1" si="3"/>
        <v>Yes</v>
      </c>
      <c r="F9">
        <f t="shared" ca="1" si="4"/>
        <v>6</v>
      </c>
      <c r="G9" s="1" t="str">
        <f t="shared" ca="1" si="1"/>
        <v>1 Grizzly Bear</v>
      </c>
      <c r="I9">
        <f t="shared" si="6"/>
        <v>8</v>
      </c>
      <c r="J9" t="s">
        <v>25</v>
      </c>
    </row>
    <row r="10" spans="1:10">
      <c r="A10" t="str">
        <f t="shared" ca="1" si="2"/>
        <v>Yes</v>
      </c>
      <c r="B10">
        <f t="shared" ca="1" si="5"/>
        <v>56</v>
      </c>
      <c r="C10" s="1" t="str">
        <f t="shared" ca="1" si="0"/>
        <v>1 Tendriculos</v>
      </c>
      <c r="E10" t="str">
        <f t="shared" ca="1" si="3"/>
        <v>No</v>
      </c>
      <c r="F10">
        <f t="shared" ca="1" si="4"/>
        <v>11</v>
      </c>
      <c r="G10" s="1" t="str">
        <f t="shared" ca="1" si="1"/>
        <v>3 Anhanas</v>
      </c>
      <c r="I10">
        <f t="shared" si="6"/>
        <v>9</v>
      </c>
      <c r="J10" t="s">
        <v>25</v>
      </c>
    </row>
    <row r="11" spans="1:10">
      <c r="A11" t="str">
        <f t="shared" ca="1" si="2"/>
        <v>Yes</v>
      </c>
      <c r="B11">
        <f t="shared" ca="1" si="5"/>
        <v>13</v>
      </c>
      <c r="C11" s="1" t="str">
        <f t="shared" ca="1" si="0"/>
        <v>2 Anhanas</v>
      </c>
      <c r="E11" t="str">
        <f t="shared" ca="1" si="3"/>
        <v>Yes</v>
      </c>
      <c r="F11">
        <f t="shared" ca="1" si="4"/>
        <v>57</v>
      </c>
      <c r="G11" s="1" t="str">
        <f t="shared" ca="1" si="1"/>
        <v>1 Tendriculos</v>
      </c>
      <c r="I11">
        <f t="shared" si="6"/>
        <v>10</v>
      </c>
      <c r="J11" t="str">
        <f ca="1">CONCATENATE(INT(RAND()*3)+1," Anhanas")</f>
        <v>3 Anhanas</v>
      </c>
    </row>
    <row r="12" spans="1:10">
      <c r="A12" t="str">
        <f t="shared" ca="1" si="2"/>
        <v>Yes</v>
      </c>
      <c r="B12">
        <f t="shared" ca="1" si="5"/>
        <v>94</v>
      </c>
      <c r="C12" s="1" t="str">
        <f t="shared" ca="1" si="0"/>
        <v>5 Spriggans</v>
      </c>
      <c r="E12" t="str">
        <f t="shared" ca="1" si="3"/>
        <v>No</v>
      </c>
      <c r="F12">
        <f t="shared" ca="1" si="4"/>
        <v>43</v>
      </c>
      <c r="G12" s="1" t="str">
        <f t="shared" ca="1" si="1"/>
        <v>Suspicious Rangers</v>
      </c>
      <c r="I12">
        <f t="shared" si="6"/>
        <v>11</v>
      </c>
      <c r="J12" t="str">
        <f ca="1">CONCATENATE(INT(RAND()*3)+1," Anhanas")</f>
        <v>3 Anhanas</v>
      </c>
    </row>
    <row r="13" spans="1:10">
      <c r="A13" t="str">
        <f t="shared" ca="1" si="2"/>
        <v>Yes</v>
      </c>
      <c r="B13">
        <f t="shared" ca="1" si="5"/>
        <v>24</v>
      </c>
      <c r="C13" s="1" t="str">
        <f t="shared" ca="1" si="0"/>
        <v>1 Twigjacks</v>
      </c>
      <c r="E13" t="str">
        <f t="shared" ca="1" si="3"/>
        <v>No</v>
      </c>
      <c r="F13">
        <f t="shared" ca="1" si="4"/>
        <v>34</v>
      </c>
      <c r="G13" s="1" t="str">
        <f t="shared" ca="1" si="1"/>
        <v>1 Ambergrim</v>
      </c>
      <c r="I13">
        <f t="shared" si="6"/>
        <v>12</v>
      </c>
      <c r="J13" t="str">
        <f ca="1">CONCATENATE(INT(RAND()*3)+1," Anhanas")</f>
        <v>2 Anhanas</v>
      </c>
    </row>
    <row r="14" spans="1:10">
      <c r="A14" t="str">
        <f t="shared" ca="1" si="2"/>
        <v>Yes</v>
      </c>
      <c r="B14">
        <f t="shared" ca="1" si="5"/>
        <v>42</v>
      </c>
      <c r="C14" s="1" t="str">
        <f t="shared" ca="1" si="0"/>
        <v>Suspicious Rangers</v>
      </c>
      <c r="E14" t="str">
        <f t="shared" ca="1" si="3"/>
        <v>Yes</v>
      </c>
      <c r="F14">
        <f t="shared" ca="1" si="4"/>
        <v>12</v>
      </c>
      <c r="G14" s="1" t="str">
        <f t="shared" ca="1" si="1"/>
        <v>2 Anhanas</v>
      </c>
      <c r="I14">
        <f t="shared" si="6"/>
        <v>13</v>
      </c>
      <c r="J14" t="str">
        <f ca="1">CONCATENATE(INT(RAND()*3)+1," Anhanas")</f>
        <v>2 Anhanas</v>
      </c>
    </row>
    <row r="15" spans="1:10">
      <c r="A15" t="str">
        <f t="shared" ca="1" si="2"/>
        <v>Yes</v>
      </c>
      <c r="B15">
        <f t="shared" ca="1" si="5"/>
        <v>99</v>
      </c>
      <c r="C15" s="1" t="str">
        <f t="shared" ca="1" si="0"/>
        <v>1 Delgeths</v>
      </c>
      <c r="E15" t="str">
        <f t="shared" ca="1" si="3"/>
        <v>No</v>
      </c>
      <c r="F15">
        <f t="shared" ca="1" si="4"/>
        <v>90</v>
      </c>
      <c r="G15" s="1" t="str">
        <f t="shared" ca="1" si="1"/>
        <v>2 Forest Drakes</v>
      </c>
      <c r="I15">
        <f t="shared" si="6"/>
        <v>14</v>
      </c>
      <c r="J15" t="str">
        <f ca="1">CONCATENATE(INT(RAND()*3)+1," Anhanas")</f>
        <v>2 Anhanas</v>
      </c>
    </row>
    <row r="16" spans="1:10">
      <c r="A16" t="str">
        <f t="shared" ca="1" si="2"/>
        <v>Yes</v>
      </c>
      <c r="B16">
        <f t="shared" ca="1" si="5"/>
        <v>27</v>
      </c>
      <c r="C16" s="1" t="str">
        <f t="shared" ca="1" si="0"/>
        <v>3 Tatzlwyrms</v>
      </c>
      <c r="E16" t="str">
        <f t="shared" ca="1" si="3"/>
        <v>Yes</v>
      </c>
      <c r="F16">
        <f t="shared" ca="1" si="4"/>
        <v>54</v>
      </c>
      <c r="G16" s="1" t="str">
        <f t="shared" ca="1" si="1"/>
        <v>1 Tendriculos</v>
      </c>
      <c r="I16">
        <f t="shared" si="6"/>
        <v>15</v>
      </c>
      <c r="J16" t="s">
        <v>26</v>
      </c>
    </row>
    <row r="17" spans="1:10">
      <c r="A17" t="str">
        <f t="shared" ca="1" si="2"/>
        <v>No</v>
      </c>
      <c r="B17">
        <f t="shared" ca="1" si="5"/>
        <v>86</v>
      </c>
      <c r="C17" s="1" t="str">
        <f t="shared" ca="1" si="0"/>
        <v>6 Forest Drakes</v>
      </c>
      <c r="E17" t="str">
        <f t="shared" ca="1" si="3"/>
        <v>No</v>
      </c>
      <c r="F17">
        <f t="shared" ca="1" si="4"/>
        <v>22</v>
      </c>
      <c r="G17" s="1" t="str">
        <f t="shared" ca="1" si="1"/>
        <v>3 Twigjacks</v>
      </c>
      <c r="I17">
        <f t="shared" si="6"/>
        <v>16</v>
      </c>
      <c r="J17" t="s">
        <v>26</v>
      </c>
    </row>
    <row r="18" spans="1:10">
      <c r="A18" t="str">
        <f t="shared" ca="1" si="2"/>
        <v>Yes</v>
      </c>
      <c r="B18">
        <f t="shared" ca="1" si="5"/>
        <v>57</v>
      </c>
      <c r="C18" s="1" t="str">
        <f t="shared" ca="1" si="0"/>
        <v>1 Tendriculos</v>
      </c>
      <c r="E18" t="str">
        <f t="shared" ca="1" si="3"/>
        <v>No</v>
      </c>
      <c r="F18">
        <f t="shared" ca="1" si="4"/>
        <v>67</v>
      </c>
      <c r="G18" s="1" t="str">
        <f t="shared" ca="1" si="1"/>
        <v>1 Ohancanus</v>
      </c>
      <c r="I18">
        <f t="shared" si="6"/>
        <v>17</v>
      </c>
      <c r="J18" t="s">
        <v>26</v>
      </c>
    </row>
    <row r="19" spans="1:10">
      <c r="A19" t="str">
        <f t="shared" ca="1" si="2"/>
        <v>Yes</v>
      </c>
      <c r="B19">
        <f t="shared" ca="1" si="5"/>
        <v>10</v>
      </c>
      <c r="C19" s="1" t="str">
        <f t="shared" ca="1" si="0"/>
        <v>3 Anhanas</v>
      </c>
      <c r="E19" t="str">
        <f t="shared" ca="1" si="3"/>
        <v>No</v>
      </c>
      <c r="F19">
        <f t="shared" ca="1" si="4"/>
        <v>75</v>
      </c>
      <c r="G19" s="1" t="str">
        <f t="shared" ca="1" si="1"/>
        <v>4 Canopy Trolls</v>
      </c>
      <c r="I19">
        <f t="shared" si="6"/>
        <v>18</v>
      </c>
      <c r="J19" t="s">
        <v>26</v>
      </c>
    </row>
    <row r="20" spans="1:10">
      <c r="A20" t="str">
        <f t="shared" ca="1" si="2"/>
        <v>Yes</v>
      </c>
      <c r="B20">
        <f t="shared" ca="1" si="5"/>
        <v>98</v>
      </c>
      <c r="C20" s="1" t="str">
        <f t="shared" ca="1" si="0"/>
        <v>3 Delgeths</v>
      </c>
      <c r="E20" t="str">
        <f t="shared" ca="1" si="3"/>
        <v>Yes</v>
      </c>
      <c r="F20">
        <f t="shared" ca="1" si="4"/>
        <v>89</v>
      </c>
      <c r="G20" s="1" t="str">
        <f t="shared" ca="1" si="1"/>
        <v>5 Forest Drakes</v>
      </c>
      <c r="I20">
        <f t="shared" si="6"/>
        <v>19</v>
      </c>
      <c r="J20" t="s">
        <v>26</v>
      </c>
    </row>
    <row r="21" spans="1:10">
      <c r="A21" t="str">
        <f t="shared" ca="1" si="2"/>
        <v>Yes</v>
      </c>
      <c r="B21">
        <f t="shared" ca="1" si="5"/>
        <v>66</v>
      </c>
      <c r="C21" s="1" t="str">
        <f t="shared" ca="1" si="0"/>
        <v>2 Ohancanus</v>
      </c>
      <c r="E21" t="str">
        <f t="shared" ca="1" si="3"/>
        <v>Yes</v>
      </c>
      <c r="F21">
        <f t="shared" ca="1" si="4"/>
        <v>55</v>
      </c>
      <c r="G21" s="1" t="str">
        <f t="shared" ca="1" si="1"/>
        <v>1 Tendriculos</v>
      </c>
      <c r="I21">
        <f t="shared" si="6"/>
        <v>20</v>
      </c>
      <c r="J21" t="s">
        <v>26</v>
      </c>
    </row>
    <row r="22" spans="1:10">
      <c r="A22" t="str">
        <f t="shared" ca="1" si="2"/>
        <v>Yes</v>
      </c>
      <c r="B22">
        <f t="shared" ca="1" si="5"/>
        <v>70</v>
      </c>
      <c r="C22" s="1" t="str">
        <f t="shared" ca="1" si="0"/>
        <v>1 Ohancanus</v>
      </c>
      <c r="E22" t="str">
        <f t="shared" ca="1" si="3"/>
        <v>Yes</v>
      </c>
      <c r="F22">
        <f t="shared" ca="1" si="4"/>
        <v>52</v>
      </c>
      <c r="G22" s="1" t="str">
        <f t="shared" ca="1" si="1"/>
        <v>1 Tendriculos</v>
      </c>
      <c r="I22">
        <f t="shared" si="6"/>
        <v>21</v>
      </c>
      <c r="J22" t="str">
        <f ca="1">CONCATENATE(INT(RAND()*3)+1," Twigjacks")</f>
        <v>2 Twigjacks</v>
      </c>
    </row>
    <row r="23" spans="1:10">
      <c r="A23" t="str">
        <f t="shared" ca="1" si="2"/>
        <v>Yes</v>
      </c>
      <c r="B23">
        <f t="shared" ca="1" si="5"/>
        <v>44</v>
      </c>
      <c r="C23" s="1" t="str">
        <f t="shared" ca="1" si="0"/>
        <v>Suspicious Rangers</v>
      </c>
      <c r="E23" t="str">
        <f t="shared" ca="1" si="3"/>
        <v>Yes</v>
      </c>
      <c r="F23">
        <f t="shared" ca="1" si="4"/>
        <v>40</v>
      </c>
      <c r="G23" s="1" t="str">
        <f t="shared" ca="1" si="1"/>
        <v>6 Venomroaches</v>
      </c>
      <c r="I23">
        <f t="shared" si="6"/>
        <v>22</v>
      </c>
      <c r="J23" t="str">
        <f ca="1">CONCATENATE(INT(RAND()*3)+1," Twigjacks")</f>
        <v>3 Twigjacks</v>
      </c>
    </row>
    <row r="24" spans="1:10">
      <c r="A24" t="str">
        <f t="shared" ca="1" si="2"/>
        <v>Yes</v>
      </c>
      <c r="B24">
        <f t="shared" ca="1" si="5"/>
        <v>23</v>
      </c>
      <c r="C24" s="1" t="str">
        <f t="shared" ca="1" si="0"/>
        <v>2 Twigjacks</v>
      </c>
      <c r="E24" t="str">
        <f t="shared" ca="1" si="3"/>
        <v>No</v>
      </c>
      <c r="F24">
        <f t="shared" ca="1" si="4"/>
        <v>63</v>
      </c>
      <c r="G24" s="1" t="str">
        <f t="shared" ca="1" si="1"/>
        <v>Leshy Patch</v>
      </c>
      <c r="I24">
        <f t="shared" si="6"/>
        <v>23</v>
      </c>
      <c r="J24" t="str">
        <f ca="1">CONCATENATE(INT(RAND()*3)+1," Twigjacks")</f>
        <v>2 Twigjacks</v>
      </c>
    </row>
    <row r="25" spans="1:10">
      <c r="A25" t="str">
        <f t="shared" ca="1" si="2"/>
        <v>No</v>
      </c>
      <c r="B25">
        <f t="shared" ca="1" si="5"/>
        <v>32</v>
      </c>
      <c r="C25" s="1" t="str">
        <f t="shared" ca="1" si="0"/>
        <v>1 Ambergrim</v>
      </c>
      <c r="E25" t="str">
        <f t="shared" ca="1" si="3"/>
        <v>Yes</v>
      </c>
      <c r="F25">
        <f t="shared" ca="1" si="4"/>
        <v>38</v>
      </c>
      <c r="G25" s="1" t="str">
        <f t="shared" ca="1" si="1"/>
        <v>1 Venomroaches</v>
      </c>
      <c r="I25">
        <f t="shared" si="6"/>
        <v>24</v>
      </c>
      <c r="J25" t="str">
        <f ca="1">CONCATENATE(INT(RAND()*3)+1," Twigjacks")</f>
        <v>1 Twigjacks</v>
      </c>
    </row>
    <row r="26" spans="1:10">
      <c r="A26" t="str">
        <f t="shared" ca="1" si="2"/>
        <v>Yes</v>
      </c>
      <c r="B26">
        <f t="shared" ca="1" si="5"/>
        <v>18</v>
      </c>
      <c r="C26" s="1" t="str">
        <f t="shared" ca="1" si="0"/>
        <v>2 Snallygasters</v>
      </c>
      <c r="E26" t="str">
        <f t="shared" ca="1" si="3"/>
        <v>No</v>
      </c>
      <c r="F26">
        <f t="shared" ca="1" si="4"/>
        <v>99</v>
      </c>
      <c r="G26" s="1" t="str">
        <f t="shared" ca="1" si="1"/>
        <v>1 Delgeths</v>
      </c>
      <c r="I26">
        <f t="shared" si="6"/>
        <v>25</v>
      </c>
      <c r="J26" t="str">
        <f t="shared" ref="J26:J31" ca="1" si="7">CONCATENATE(INT(RAND()*6)+1," Tatzlwyrms")</f>
        <v>2 Tatzlwyrms</v>
      </c>
    </row>
    <row r="27" spans="1:10">
      <c r="A27" t="str">
        <f t="shared" ca="1" si="2"/>
        <v>No</v>
      </c>
      <c r="B27">
        <f t="shared" ca="1" si="5"/>
        <v>71</v>
      </c>
      <c r="C27" s="1" t="str">
        <f t="shared" ca="1" si="0"/>
        <v>3 Ohancanus</v>
      </c>
      <c r="E27" t="str">
        <f t="shared" ca="1" si="3"/>
        <v>Yes</v>
      </c>
      <c r="F27">
        <f t="shared" ca="1" si="4"/>
        <v>76</v>
      </c>
      <c r="G27" s="1" t="str">
        <f t="shared" ca="1" si="1"/>
        <v>5 Canopy Trolls</v>
      </c>
      <c r="I27">
        <f t="shared" si="6"/>
        <v>26</v>
      </c>
      <c r="J27" t="str">
        <f t="shared" ca="1" si="7"/>
        <v>4 Tatzlwyrms</v>
      </c>
    </row>
    <row r="28" spans="1:10">
      <c r="A28" t="str">
        <f t="shared" ca="1" si="2"/>
        <v>No</v>
      </c>
      <c r="B28">
        <f t="shared" ca="1" si="5"/>
        <v>41</v>
      </c>
      <c r="C28" s="1" t="str">
        <f t="shared" ca="1" si="0"/>
        <v>3 Venomroaches</v>
      </c>
      <c r="E28" t="str">
        <f t="shared" ca="1" si="3"/>
        <v>No</v>
      </c>
      <c r="F28">
        <f t="shared" ca="1" si="4"/>
        <v>69</v>
      </c>
      <c r="G28" s="1" t="str">
        <f t="shared" ca="1" si="1"/>
        <v>2 Ohancanus</v>
      </c>
      <c r="I28">
        <f t="shared" si="6"/>
        <v>27</v>
      </c>
      <c r="J28" t="str">
        <f t="shared" ca="1" si="7"/>
        <v>3 Tatzlwyrms</v>
      </c>
    </row>
    <row r="29" spans="1:10">
      <c r="A29" t="str">
        <f t="shared" ca="1" si="2"/>
        <v>Yes</v>
      </c>
      <c r="B29">
        <f t="shared" ca="1" si="5"/>
        <v>17</v>
      </c>
      <c r="C29" s="1" t="str">
        <f t="shared" ca="1" si="0"/>
        <v>2 Snallygasters</v>
      </c>
      <c r="E29" t="str">
        <f t="shared" ca="1" si="3"/>
        <v>Yes</v>
      </c>
      <c r="F29">
        <f t="shared" ca="1" si="4"/>
        <v>73</v>
      </c>
      <c r="G29" s="1" t="str">
        <f t="shared" ca="1" si="1"/>
        <v>4 Canopy Trolls</v>
      </c>
      <c r="I29">
        <f t="shared" si="6"/>
        <v>28</v>
      </c>
      <c r="J29" t="str">
        <f t="shared" ca="1" si="7"/>
        <v>3 Tatzlwyrms</v>
      </c>
    </row>
    <row r="30" spans="1:10">
      <c r="A30" t="str">
        <f t="shared" ca="1" si="2"/>
        <v>No</v>
      </c>
      <c r="B30">
        <f t="shared" ca="1" si="5"/>
        <v>18</v>
      </c>
      <c r="C30" s="1" t="str">
        <f t="shared" ca="1" si="0"/>
        <v>2 Snallygasters</v>
      </c>
      <c r="E30" t="str">
        <f t="shared" ca="1" si="3"/>
        <v>No</v>
      </c>
      <c r="F30">
        <f t="shared" ca="1" si="4"/>
        <v>46</v>
      </c>
      <c r="G30" s="1" t="str">
        <f t="shared" ca="1" si="1"/>
        <v>Suspicious Rangers</v>
      </c>
      <c r="I30">
        <f t="shared" si="6"/>
        <v>29</v>
      </c>
      <c r="J30" t="str">
        <f t="shared" ca="1" si="7"/>
        <v>1 Tatzlwyrms</v>
      </c>
    </row>
    <row r="31" spans="1:10">
      <c r="A31" t="str">
        <f t="shared" ca="1" si="2"/>
        <v>Yes</v>
      </c>
      <c r="B31">
        <f t="shared" ca="1" si="5"/>
        <v>56</v>
      </c>
      <c r="C31" s="1" t="str">
        <f t="shared" ca="1" si="0"/>
        <v>1 Tendriculos</v>
      </c>
      <c r="E31" t="str">
        <f t="shared" ca="1" si="3"/>
        <v>No</v>
      </c>
      <c r="F31">
        <f t="shared" ca="1" si="4"/>
        <v>41</v>
      </c>
      <c r="G31" s="1" t="str">
        <f t="shared" ca="1" si="1"/>
        <v>3 Venomroaches</v>
      </c>
      <c r="I31">
        <f t="shared" si="6"/>
        <v>30</v>
      </c>
      <c r="J31" t="str">
        <f t="shared" ca="1" si="7"/>
        <v>5 Tatzlwyrms</v>
      </c>
    </row>
    <row r="32" spans="1:10">
      <c r="A32" t="str">
        <f t="shared" ca="1" si="2"/>
        <v>Yes</v>
      </c>
      <c r="B32">
        <f t="shared" ca="1" si="5"/>
        <v>61</v>
      </c>
      <c r="C32" s="1" t="str">
        <f t="shared" ca="1" si="0"/>
        <v>Leshy Patch</v>
      </c>
      <c r="E32" t="str">
        <f t="shared" ca="1" si="3"/>
        <v>No</v>
      </c>
      <c r="F32">
        <f t="shared" ca="1" si="4"/>
        <v>6</v>
      </c>
      <c r="G32" s="1" t="str">
        <f t="shared" ca="1" si="1"/>
        <v>1 Grizzly Bear</v>
      </c>
      <c r="I32">
        <f t="shared" si="6"/>
        <v>31</v>
      </c>
      <c r="J32" t="s">
        <v>27</v>
      </c>
    </row>
    <row r="33" spans="1:10">
      <c r="A33" t="str">
        <f t="shared" ca="1" si="2"/>
        <v>Yes</v>
      </c>
      <c r="B33">
        <f t="shared" ca="1" si="5"/>
        <v>19</v>
      </c>
      <c r="C33" s="1" t="str">
        <f t="shared" ca="1" si="0"/>
        <v>2 Snallygasters</v>
      </c>
      <c r="E33" t="str">
        <f t="shared" ca="1" si="3"/>
        <v>No</v>
      </c>
      <c r="F33">
        <f t="shared" ca="1" si="4"/>
        <v>43</v>
      </c>
      <c r="G33" s="1" t="str">
        <f t="shared" ca="1" si="1"/>
        <v>Suspicious Rangers</v>
      </c>
      <c r="I33">
        <f t="shared" si="6"/>
        <v>32</v>
      </c>
      <c r="J33" t="s">
        <v>27</v>
      </c>
    </row>
    <row r="34" spans="1:10">
      <c r="A34" t="str">
        <f t="shared" ca="1" si="2"/>
        <v>Yes</v>
      </c>
      <c r="B34">
        <f t="shared" ca="1" si="5"/>
        <v>23</v>
      </c>
      <c r="C34" s="1" t="str">
        <f t="shared" ref="C34:C51" ca="1" si="8">VLOOKUP(B34,ChernasardoEncounters,2)</f>
        <v>2 Twigjacks</v>
      </c>
      <c r="E34" t="str">
        <f t="shared" ca="1" si="3"/>
        <v>No</v>
      </c>
      <c r="F34">
        <f t="shared" ca="1" si="4"/>
        <v>19</v>
      </c>
      <c r="G34" s="1" t="str">
        <f t="shared" ref="G34:G51" ca="1" si="9">VLOOKUP(F34,ChernasardoEncounters,2)</f>
        <v>2 Snallygasters</v>
      </c>
      <c r="I34">
        <f t="shared" si="6"/>
        <v>33</v>
      </c>
      <c r="J34" t="s">
        <v>27</v>
      </c>
    </row>
    <row r="35" spans="1:10">
      <c r="A35" t="str">
        <f t="shared" ca="1" si="2"/>
        <v>Yes</v>
      </c>
      <c r="B35">
        <f t="shared" ca="1" si="5"/>
        <v>8</v>
      </c>
      <c r="C35" s="1" t="str">
        <f t="shared" ca="1" si="8"/>
        <v>1 Grizzly Bear</v>
      </c>
      <c r="E35" t="str">
        <f t="shared" ca="1" si="3"/>
        <v>No</v>
      </c>
      <c r="F35">
        <f t="shared" ca="1" si="4"/>
        <v>62</v>
      </c>
      <c r="G35" s="1" t="str">
        <f t="shared" ca="1" si="9"/>
        <v>Leshy Patch</v>
      </c>
      <c r="I35">
        <f t="shared" si="6"/>
        <v>34</v>
      </c>
      <c r="J35" t="s">
        <v>27</v>
      </c>
    </row>
    <row r="36" spans="1:10">
      <c r="A36" t="str">
        <f t="shared" ca="1" si="2"/>
        <v>Yes</v>
      </c>
      <c r="B36">
        <f t="shared" ca="1" si="5"/>
        <v>87</v>
      </c>
      <c r="C36" s="1" t="str">
        <f t="shared" ca="1" si="8"/>
        <v>3 Forest Drakes</v>
      </c>
      <c r="E36" t="str">
        <f t="shared" ca="1" si="3"/>
        <v>No</v>
      </c>
      <c r="F36">
        <f t="shared" ca="1" si="4"/>
        <v>5</v>
      </c>
      <c r="G36" s="1" t="str">
        <f t="shared" ca="1" si="9"/>
        <v>1 Cicada Swarms</v>
      </c>
      <c r="I36">
        <f t="shared" si="6"/>
        <v>35</v>
      </c>
      <c r="J36" t="s">
        <v>27</v>
      </c>
    </row>
    <row r="37" spans="1:10">
      <c r="A37" t="str">
        <f t="shared" ca="1" si="2"/>
        <v>No</v>
      </c>
      <c r="B37">
        <f t="shared" ca="1" si="5"/>
        <v>44</v>
      </c>
      <c r="C37" s="1" t="str">
        <f t="shared" ca="1" si="8"/>
        <v>Suspicious Rangers</v>
      </c>
      <c r="E37" t="str">
        <f t="shared" ca="1" si="3"/>
        <v>Yes</v>
      </c>
      <c r="F37">
        <f t="shared" ca="1" si="4"/>
        <v>35</v>
      </c>
      <c r="G37" s="1" t="str">
        <f t="shared" ca="1" si="9"/>
        <v>1 Ambergrim</v>
      </c>
      <c r="I37">
        <f t="shared" si="6"/>
        <v>36</v>
      </c>
      <c r="J37" t="str">
        <f t="shared" ref="J37:J42" ca="1" si="10">CONCATENATE(INT(RAND()*6)+1," Venomroaches")</f>
        <v>6 Venomroaches</v>
      </c>
    </row>
    <row r="38" spans="1:10">
      <c r="A38" t="str">
        <f t="shared" ca="1" si="2"/>
        <v>No</v>
      </c>
      <c r="B38">
        <f t="shared" ca="1" si="5"/>
        <v>3</v>
      </c>
      <c r="C38" s="1" t="str">
        <f t="shared" ca="1" si="8"/>
        <v>3 Cicada Swarms</v>
      </c>
      <c r="E38" t="str">
        <f t="shared" ca="1" si="3"/>
        <v>Yes</v>
      </c>
      <c r="F38">
        <f t="shared" ca="1" si="4"/>
        <v>4</v>
      </c>
      <c r="G38" s="1" t="str">
        <f t="shared" ca="1" si="9"/>
        <v>1 Cicada Swarms</v>
      </c>
      <c r="I38">
        <f t="shared" si="6"/>
        <v>37</v>
      </c>
      <c r="J38" t="str">
        <f t="shared" ca="1" si="10"/>
        <v>6 Venomroaches</v>
      </c>
    </row>
    <row r="39" spans="1:10">
      <c r="A39" t="str">
        <f t="shared" ca="1" si="2"/>
        <v>No</v>
      </c>
      <c r="B39">
        <f t="shared" ca="1" si="5"/>
        <v>76</v>
      </c>
      <c r="C39" s="1" t="str">
        <f t="shared" ca="1" si="8"/>
        <v>5 Canopy Trolls</v>
      </c>
      <c r="E39" t="str">
        <f t="shared" ca="1" si="3"/>
        <v>No</v>
      </c>
      <c r="F39">
        <f t="shared" ca="1" si="4"/>
        <v>7</v>
      </c>
      <c r="G39" s="1" t="str">
        <f t="shared" ca="1" si="9"/>
        <v>1 Grizzly Bear</v>
      </c>
      <c r="I39">
        <f t="shared" si="6"/>
        <v>38</v>
      </c>
      <c r="J39" t="str">
        <f t="shared" ca="1" si="10"/>
        <v>1 Venomroaches</v>
      </c>
    </row>
    <row r="40" spans="1:10">
      <c r="A40" t="str">
        <f t="shared" ca="1" si="2"/>
        <v>Yes</v>
      </c>
      <c r="B40">
        <f t="shared" ca="1" si="5"/>
        <v>4</v>
      </c>
      <c r="C40" s="1" t="str">
        <f t="shared" ca="1" si="8"/>
        <v>1 Cicada Swarms</v>
      </c>
      <c r="E40" t="str">
        <f t="shared" ca="1" si="3"/>
        <v>Yes</v>
      </c>
      <c r="F40">
        <f t="shared" ca="1" si="4"/>
        <v>10</v>
      </c>
      <c r="G40" s="1" t="str">
        <f t="shared" ca="1" si="9"/>
        <v>3 Anhanas</v>
      </c>
      <c r="I40">
        <f t="shared" si="6"/>
        <v>39</v>
      </c>
      <c r="J40" t="str">
        <f t="shared" ca="1" si="10"/>
        <v>4 Venomroaches</v>
      </c>
    </row>
    <row r="41" spans="1:10">
      <c r="A41" t="str">
        <f t="shared" ca="1" si="2"/>
        <v>No</v>
      </c>
      <c r="B41">
        <f t="shared" ca="1" si="5"/>
        <v>3</v>
      </c>
      <c r="C41" s="1" t="str">
        <f t="shared" ca="1" si="8"/>
        <v>3 Cicada Swarms</v>
      </c>
      <c r="E41" t="str">
        <f t="shared" ca="1" si="3"/>
        <v>Yes</v>
      </c>
      <c r="F41">
        <f t="shared" ca="1" si="4"/>
        <v>7</v>
      </c>
      <c r="G41" s="1" t="str">
        <f t="shared" ca="1" si="9"/>
        <v>1 Grizzly Bear</v>
      </c>
      <c r="I41">
        <f t="shared" si="6"/>
        <v>40</v>
      </c>
      <c r="J41" t="str">
        <f t="shared" ca="1" si="10"/>
        <v>6 Venomroaches</v>
      </c>
    </row>
    <row r="42" spans="1:10">
      <c r="A42" t="str">
        <f t="shared" ca="1" si="2"/>
        <v>No</v>
      </c>
      <c r="B42">
        <f t="shared" ca="1" si="5"/>
        <v>63</v>
      </c>
      <c r="C42" s="1" t="str">
        <f t="shared" ca="1" si="8"/>
        <v>Leshy Patch</v>
      </c>
      <c r="E42" t="str">
        <f t="shared" ca="1" si="3"/>
        <v>No</v>
      </c>
      <c r="F42">
        <f t="shared" ca="1" si="4"/>
        <v>77</v>
      </c>
      <c r="G42" s="1" t="str">
        <f t="shared" ca="1" si="9"/>
        <v>2 Canopy Trolls</v>
      </c>
      <c r="I42">
        <f t="shared" si="6"/>
        <v>41</v>
      </c>
      <c r="J42" t="str">
        <f t="shared" ca="1" si="10"/>
        <v>3 Venomroaches</v>
      </c>
    </row>
    <row r="43" spans="1:10">
      <c r="A43" t="str">
        <f t="shared" ca="1" si="2"/>
        <v>Yes</v>
      </c>
      <c r="B43">
        <f t="shared" ca="1" si="5"/>
        <v>85</v>
      </c>
      <c r="C43" s="1" t="str">
        <f t="shared" ca="1" si="8"/>
        <v>6 Forest Drakes</v>
      </c>
      <c r="E43" t="str">
        <f t="shared" ca="1" si="3"/>
        <v>No</v>
      </c>
      <c r="F43">
        <f t="shared" ca="1" si="4"/>
        <v>65</v>
      </c>
      <c r="G43" s="1" t="str">
        <f t="shared" ca="1" si="9"/>
        <v>Leshy Patch</v>
      </c>
      <c r="I43">
        <f t="shared" si="6"/>
        <v>42</v>
      </c>
      <c r="J43" t="s">
        <v>28</v>
      </c>
    </row>
    <row r="44" spans="1:10">
      <c r="A44" t="str">
        <f t="shared" ca="1" si="2"/>
        <v>Yes</v>
      </c>
      <c r="B44">
        <f t="shared" ca="1" si="5"/>
        <v>21</v>
      </c>
      <c r="C44" s="1" t="str">
        <f t="shared" ca="1" si="8"/>
        <v>2 Twigjacks</v>
      </c>
      <c r="E44" t="str">
        <f t="shared" ca="1" si="3"/>
        <v>No</v>
      </c>
      <c r="F44">
        <f t="shared" ca="1" si="4"/>
        <v>75</v>
      </c>
      <c r="G44" s="1" t="str">
        <f t="shared" ca="1" si="9"/>
        <v>4 Canopy Trolls</v>
      </c>
      <c r="I44">
        <f t="shared" si="6"/>
        <v>43</v>
      </c>
      <c r="J44" t="s">
        <v>28</v>
      </c>
    </row>
    <row r="45" spans="1:10">
      <c r="A45" t="str">
        <f t="shared" ca="1" si="2"/>
        <v>Yes</v>
      </c>
      <c r="B45">
        <f t="shared" ca="1" si="5"/>
        <v>56</v>
      </c>
      <c r="C45" s="1" t="str">
        <f t="shared" ca="1" si="8"/>
        <v>1 Tendriculos</v>
      </c>
      <c r="E45" t="str">
        <f t="shared" ca="1" si="3"/>
        <v>Yes</v>
      </c>
      <c r="F45">
        <f t="shared" ca="1" si="4"/>
        <v>89</v>
      </c>
      <c r="G45" s="1" t="str">
        <f t="shared" ca="1" si="9"/>
        <v>5 Forest Drakes</v>
      </c>
      <c r="I45">
        <f t="shared" si="6"/>
        <v>44</v>
      </c>
      <c r="J45" t="s">
        <v>28</v>
      </c>
    </row>
    <row r="46" spans="1:10">
      <c r="A46" t="str">
        <f t="shared" ca="1" si="2"/>
        <v>Yes</v>
      </c>
      <c r="B46">
        <f t="shared" ca="1" si="5"/>
        <v>47</v>
      </c>
      <c r="C46" s="1" t="str">
        <f t="shared" ca="1" si="8"/>
        <v>1 Shamblimg Mound</v>
      </c>
      <c r="E46" t="str">
        <f t="shared" ca="1" si="3"/>
        <v>No</v>
      </c>
      <c r="F46">
        <f t="shared" ca="1" si="4"/>
        <v>92</v>
      </c>
      <c r="G46" s="1" t="str">
        <f t="shared" ca="1" si="9"/>
        <v>8 Spriggans</v>
      </c>
      <c r="I46">
        <f t="shared" si="6"/>
        <v>45</v>
      </c>
      <c r="J46" t="s">
        <v>28</v>
      </c>
    </row>
    <row r="47" spans="1:10">
      <c r="A47" t="str">
        <f t="shared" ca="1" si="2"/>
        <v>Yes</v>
      </c>
      <c r="B47">
        <f t="shared" ca="1" si="5"/>
        <v>23</v>
      </c>
      <c r="C47" s="1" t="str">
        <f t="shared" ca="1" si="8"/>
        <v>2 Twigjacks</v>
      </c>
      <c r="E47" t="str">
        <f t="shared" ca="1" si="3"/>
        <v>Yes</v>
      </c>
      <c r="F47">
        <f t="shared" ca="1" si="4"/>
        <v>52</v>
      </c>
      <c r="G47" s="1" t="str">
        <f t="shared" ca="1" si="9"/>
        <v>1 Tendriculos</v>
      </c>
      <c r="I47">
        <f t="shared" si="6"/>
        <v>46</v>
      </c>
      <c r="J47" t="s">
        <v>28</v>
      </c>
    </row>
    <row r="48" spans="1:10">
      <c r="A48" t="str">
        <f t="shared" ca="1" si="2"/>
        <v>Yes</v>
      </c>
      <c r="B48">
        <f t="shared" ca="1" si="5"/>
        <v>66</v>
      </c>
      <c r="C48" s="1" t="str">
        <f t="shared" ca="1" si="8"/>
        <v>2 Ohancanus</v>
      </c>
      <c r="E48" t="str">
        <f t="shared" ca="1" si="3"/>
        <v>No</v>
      </c>
      <c r="F48">
        <f t="shared" ca="1" si="4"/>
        <v>45</v>
      </c>
      <c r="G48" s="1" t="str">
        <f t="shared" ca="1" si="9"/>
        <v>Suspicious Rangers</v>
      </c>
      <c r="I48">
        <f t="shared" si="6"/>
        <v>47</v>
      </c>
      <c r="J48" t="s">
        <v>29</v>
      </c>
    </row>
    <row r="49" spans="1:10">
      <c r="A49" t="str">
        <f t="shared" ca="1" si="2"/>
        <v>Yes</v>
      </c>
      <c r="B49">
        <f t="shared" ca="1" si="5"/>
        <v>83</v>
      </c>
      <c r="C49" s="1" t="str">
        <f t="shared" ca="1" si="8"/>
        <v>Ironfang Legion Patrol</v>
      </c>
      <c r="E49" t="str">
        <f t="shared" ca="1" si="3"/>
        <v>Yes</v>
      </c>
      <c r="F49">
        <f t="shared" ca="1" si="4"/>
        <v>96</v>
      </c>
      <c r="G49" s="1" t="str">
        <f t="shared" ca="1" si="9"/>
        <v>2 Deathwebs</v>
      </c>
      <c r="I49">
        <f t="shared" si="6"/>
        <v>48</v>
      </c>
      <c r="J49" t="s">
        <v>29</v>
      </c>
    </row>
    <row r="50" spans="1:10">
      <c r="A50" t="str">
        <f t="shared" ca="1" si="2"/>
        <v>Yes</v>
      </c>
      <c r="B50">
        <f t="shared" ca="1" si="5"/>
        <v>83</v>
      </c>
      <c r="C50" s="1" t="str">
        <f t="shared" ca="1" si="8"/>
        <v>Ironfang Legion Patrol</v>
      </c>
      <c r="E50" t="str">
        <f t="shared" ca="1" si="3"/>
        <v>No</v>
      </c>
      <c r="F50">
        <f t="shared" ca="1" si="4"/>
        <v>89</v>
      </c>
      <c r="G50" s="1" t="str">
        <f t="shared" ca="1" si="9"/>
        <v>5 Forest Drakes</v>
      </c>
      <c r="I50">
        <f t="shared" si="6"/>
        <v>49</v>
      </c>
      <c r="J50" t="s">
        <v>29</v>
      </c>
    </row>
    <row r="51" spans="1:10">
      <c r="A51" t="str">
        <f t="shared" ca="1" si="2"/>
        <v>Yes</v>
      </c>
      <c r="B51">
        <f t="shared" ca="1" si="5"/>
        <v>58</v>
      </c>
      <c r="C51" s="1" t="str">
        <f t="shared" ca="1" si="8"/>
        <v>Leshy Patch</v>
      </c>
      <c r="E51" t="str">
        <f t="shared" ca="1" si="3"/>
        <v>Yes</v>
      </c>
      <c r="F51">
        <f t="shared" ca="1" si="4"/>
        <v>54</v>
      </c>
      <c r="G51" s="1" t="str">
        <f t="shared" ca="1" si="9"/>
        <v>1 Tendriculos</v>
      </c>
      <c r="I51">
        <f t="shared" si="6"/>
        <v>50</v>
      </c>
      <c r="J51" t="s">
        <v>29</v>
      </c>
    </row>
    <row r="52" spans="1:10">
      <c r="I52">
        <f t="shared" si="6"/>
        <v>51</v>
      </c>
      <c r="J52" t="s">
        <v>2</v>
      </c>
    </row>
    <row r="53" spans="1:10">
      <c r="I53">
        <f t="shared" si="6"/>
        <v>52</v>
      </c>
      <c r="J53" t="s">
        <v>2</v>
      </c>
    </row>
    <row r="54" spans="1:10">
      <c r="I54">
        <f t="shared" si="6"/>
        <v>53</v>
      </c>
      <c r="J54" t="s">
        <v>2</v>
      </c>
    </row>
    <row r="55" spans="1:10">
      <c r="I55">
        <f t="shared" si="6"/>
        <v>54</v>
      </c>
      <c r="J55" t="s">
        <v>2</v>
      </c>
    </row>
    <row r="56" spans="1:10">
      <c r="I56">
        <f t="shared" si="6"/>
        <v>55</v>
      </c>
      <c r="J56" t="s">
        <v>2</v>
      </c>
    </row>
    <row r="57" spans="1:10">
      <c r="I57">
        <f t="shared" si="6"/>
        <v>56</v>
      </c>
      <c r="J57" t="s">
        <v>2</v>
      </c>
    </row>
    <row r="58" spans="1:10">
      <c r="I58">
        <f t="shared" si="6"/>
        <v>57</v>
      </c>
      <c r="J58" t="s">
        <v>2</v>
      </c>
    </row>
    <row r="59" spans="1:10">
      <c r="I59">
        <f t="shared" si="6"/>
        <v>58</v>
      </c>
      <c r="J59" t="s">
        <v>30</v>
      </c>
    </row>
    <row r="60" spans="1:10">
      <c r="I60">
        <f t="shared" si="6"/>
        <v>59</v>
      </c>
      <c r="J60" t="s">
        <v>30</v>
      </c>
    </row>
    <row r="61" spans="1:10">
      <c r="I61">
        <f t="shared" si="6"/>
        <v>60</v>
      </c>
      <c r="J61" t="s">
        <v>30</v>
      </c>
    </row>
    <row r="62" spans="1:10">
      <c r="I62">
        <f t="shared" si="6"/>
        <v>61</v>
      </c>
      <c r="J62" t="s">
        <v>30</v>
      </c>
    </row>
    <row r="63" spans="1:10">
      <c r="I63">
        <f t="shared" si="6"/>
        <v>62</v>
      </c>
      <c r="J63" t="s">
        <v>30</v>
      </c>
    </row>
    <row r="64" spans="1:10">
      <c r="I64">
        <f t="shared" si="6"/>
        <v>63</v>
      </c>
      <c r="J64" t="s">
        <v>30</v>
      </c>
    </row>
    <row r="65" spans="9:10">
      <c r="I65">
        <f t="shared" si="6"/>
        <v>64</v>
      </c>
      <c r="J65" t="s">
        <v>30</v>
      </c>
    </row>
    <row r="66" spans="9:10">
      <c r="I66">
        <f t="shared" si="6"/>
        <v>65</v>
      </c>
      <c r="J66" t="s">
        <v>30</v>
      </c>
    </row>
    <row r="67" spans="9:10">
      <c r="I67">
        <f t="shared" si="6"/>
        <v>66</v>
      </c>
      <c r="J67" t="str">
        <f ca="1">CONCATENATE(INT(RAND()*3)+1," Ohancanus")</f>
        <v>2 Ohancanus</v>
      </c>
    </row>
    <row r="68" spans="9:10">
      <c r="I68">
        <f t="shared" ref="I68:I101" si="11">I67+1</f>
        <v>67</v>
      </c>
      <c r="J68" t="str">
        <f t="shared" ref="J68:J72" ca="1" si="12">CONCATENATE(INT(RAND()*3)+1," Ohancanus")</f>
        <v>1 Ohancanus</v>
      </c>
    </row>
    <row r="69" spans="9:10">
      <c r="I69">
        <f t="shared" si="11"/>
        <v>68</v>
      </c>
      <c r="J69" t="str">
        <f t="shared" ca="1" si="12"/>
        <v>2 Ohancanus</v>
      </c>
    </row>
    <row r="70" spans="9:10">
      <c r="I70">
        <f t="shared" si="11"/>
        <v>69</v>
      </c>
      <c r="J70" t="str">
        <f t="shared" ca="1" si="12"/>
        <v>2 Ohancanus</v>
      </c>
    </row>
    <row r="71" spans="9:10">
      <c r="I71">
        <f t="shared" si="11"/>
        <v>70</v>
      </c>
      <c r="J71" t="str">
        <f t="shared" ca="1" si="12"/>
        <v>1 Ohancanus</v>
      </c>
    </row>
    <row r="72" spans="9:10">
      <c r="I72">
        <f t="shared" si="11"/>
        <v>71</v>
      </c>
      <c r="J72" t="str">
        <f t="shared" ca="1" si="12"/>
        <v>3 Ohancanus</v>
      </c>
    </row>
    <row r="73" spans="9:10">
      <c r="I73">
        <f t="shared" si="11"/>
        <v>72</v>
      </c>
      <c r="J73" t="str">
        <f ca="1">CONCATENATE(INT(RAND()*6)+1," Canopy Trolls")</f>
        <v>6 Canopy Trolls</v>
      </c>
    </row>
    <row r="74" spans="9:10">
      <c r="I74">
        <f t="shared" si="11"/>
        <v>73</v>
      </c>
      <c r="J74" t="str">
        <f t="shared" ref="J74:J80" ca="1" si="13">CONCATENATE(INT(RAND()*6)+1," Canopy Trolls")</f>
        <v>4 Canopy Trolls</v>
      </c>
    </row>
    <row r="75" spans="9:10">
      <c r="I75">
        <f t="shared" si="11"/>
        <v>74</v>
      </c>
      <c r="J75" t="str">
        <f t="shared" ca="1" si="13"/>
        <v>3 Canopy Trolls</v>
      </c>
    </row>
    <row r="76" spans="9:10">
      <c r="I76">
        <f t="shared" si="11"/>
        <v>75</v>
      </c>
      <c r="J76" t="str">
        <f t="shared" ca="1" si="13"/>
        <v>4 Canopy Trolls</v>
      </c>
    </row>
    <row r="77" spans="9:10">
      <c r="I77">
        <f t="shared" si="11"/>
        <v>76</v>
      </c>
      <c r="J77" t="str">
        <f t="shared" ca="1" si="13"/>
        <v>5 Canopy Trolls</v>
      </c>
    </row>
    <row r="78" spans="9:10">
      <c r="I78">
        <f t="shared" si="11"/>
        <v>77</v>
      </c>
      <c r="J78" t="str">
        <f t="shared" ca="1" si="13"/>
        <v>2 Canopy Trolls</v>
      </c>
    </row>
    <row r="79" spans="9:10">
      <c r="I79">
        <f t="shared" si="11"/>
        <v>78</v>
      </c>
      <c r="J79" t="str">
        <f t="shared" ca="1" si="13"/>
        <v>5 Canopy Trolls</v>
      </c>
    </row>
    <row r="80" spans="9:10">
      <c r="I80">
        <f t="shared" si="11"/>
        <v>79</v>
      </c>
      <c r="J80" t="str">
        <f t="shared" ca="1" si="13"/>
        <v>4 Canopy Trolls</v>
      </c>
    </row>
    <row r="81" spans="9:10">
      <c r="I81">
        <f t="shared" si="11"/>
        <v>80</v>
      </c>
      <c r="J81" t="s">
        <v>31</v>
      </c>
    </row>
    <row r="82" spans="9:10">
      <c r="I82">
        <f t="shared" si="11"/>
        <v>81</v>
      </c>
      <c r="J82" t="s">
        <v>31</v>
      </c>
    </row>
    <row r="83" spans="9:10">
      <c r="I83">
        <f t="shared" si="11"/>
        <v>82</v>
      </c>
      <c r="J83" t="s">
        <v>31</v>
      </c>
    </row>
    <row r="84" spans="9:10">
      <c r="I84">
        <f t="shared" si="11"/>
        <v>83</v>
      </c>
      <c r="J84" t="s">
        <v>31</v>
      </c>
    </row>
    <row r="85" spans="9:10">
      <c r="I85">
        <f t="shared" si="11"/>
        <v>84</v>
      </c>
      <c r="J85" t="s">
        <v>31</v>
      </c>
    </row>
    <row r="86" spans="9:10">
      <c r="I86">
        <f t="shared" si="11"/>
        <v>85</v>
      </c>
      <c r="J86" t="str">
        <f ca="1">CONCATENATE((INT(RAND()*6)+1)," Forest Drakes")</f>
        <v>6 Forest Drakes</v>
      </c>
    </row>
    <row r="87" spans="9:10">
      <c r="I87">
        <f t="shared" si="11"/>
        <v>86</v>
      </c>
      <c r="J87" t="str">
        <f t="shared" ref="J87:J91" ca="1" si="14">CONCATENATE((INT(RAND()*6)+1)," Forest Drakes")</f>
        <v>6 Forest Drakes</v>
      </c>
    </row>
    <row r="88" spans="9:10">
      <c r="I88">
        <f t="shared" si="11"/>
        <v>87</v>
      </c>
      <c r="J88" t="str">
        <f t="shared" ca="1" si="14"/>
        <v>3 Forest Drakes</v>
      </c>
    </row>
    <row r="89" spans="9:10">
      <c r="I89">
        <f t="shared" si="11"/>
        <v>88</v>
      </c>
      <c r="J89" t="str">
        <f t="shared" ca="1" si="14"/>
        <v>5 Forest Drakes</v>
      </c>
    </row>
    <row r="90" spans="9:10">
      <c r="I90">
        <f t="shared" si="11"/>
        <v>89</v>
      </c>
      <c r="J90" t="str">
        <f t="shared" ca="1" si="14"/>
        <v>5 Forest Drakes</v>
      </c>
    </row>
    <row r="91" spans="9:10">
      <c r="I91">
        <f t="shared" si="11"/>
        <v>90</v>
      </c>
      <c r="J91" t="str">
        <f t="shared" ca="1" si="14"/>
        <v>2 Forest Drakes</v>
      </c>
    </row>
    <row r="92" spans="9:10">
      <c r="I92">
        <f t="shared" si="11"/>
        <v>91</v>
      </c>
      <c r="J92" t="str">
        <f ca="1">CONCATENATE((INT(RAND()*6)+1)+(INT(RAND()*6)+1)," Spriggans")</f>
        <v>12 Spriggans</v>
      </c>
    </row>
    <row r="93" spans="9:10">
      <c r="I93">
        <f t="shared" si="11"/>
        <v>92</v>
      </c>
      <c r="J93" t="str">
        <f t="shared" ref="J93:J95" ca="1" si="15">CONCATENATE((INT(RAND()*6)+1)+(INT(RAND()*6)+1)," Spriggans")</f>
        <v>8 Spriggans</v>
      </c>
    </row>
    <row r="94" spans="9:10">
      <c r="I94">
        <f t="shared" si="11"/>
        <v>93</v>
      </c>
      <c r="J94" t="str">
        <f t="shared" ca="1" si="15"/>
        <v>3 Spriggans</v>
      </c>
    </row>
    <row r="95" spans="9:10">
      <c r="I95">
        <f t="shared" si="11"/>
        <v>94</v>
      </c>
      <c r="J95" t="str">
        <f t="shared" ca="1" si="15"/>
        <v>5 Spriggans</v>
      </c>
    </row>
    <row r="96" spans="9:10">
      <c r="I96">
        <f t="shared" si="11"/>
        <v>95</v>
      </c>
      <c r="J96" t="s">
        <v>32</v>
      </c>
    </row>
    <row r="97" spans="9:10">
      <c r="I97">
        <f t="shared" si="11"/>
        <v>96</v>
      </c>
      <c r="J97" t="s">
        <v>32</v>
      </c>
    </row>
    <row r="98" spans="9:10">
      <c r="I98">
        <f t="shared" si="11"/>
        <v>97</v>
      </c>
      <c r="J98" t="s">
        <v>32</v>
      </c>
    </row>
    <row r="99" spans="9:10">
      <c r="I99">
        <f t="shared" si="11"/>
        <v>98</v>
      </c>
      <c r="J99" t="str">
        <f ca="1">CONCATENATE((INT(RAND()*3)+1)," Delgeths")</f>
        <v>3 Delgeths</v>
      </c>
    </row>
    <row r="100" spans="9:10">
      <c r="I100">
        <f t="shared" si="11"/>
        <v>99</v>
      </c>
      <c r="J100" t="str">
        <f ca="1">CONCATENATE((INT(RAND()*3)+1)," Delgeths")</f>
        <v>1 Delgeths</v>
      </c>
    </row>
    <row r="101" spans="9:10">
      <c r="I101">
        <f t="shared" si="11"/>
        <v>100</v>
      </c>
      <c r="J101" t="s">
        <v>33</v>
      </c>
    </row>
  </sheetData>
  <phoneticPr fontId="3" type="noConversion"/>
  <pageMargins left="0.25" right="0.25" top="0.25" bottom="0.25" header="0.25" footer="0.25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01"/>
  <sheetViews>
    <sheetView workbookViewId="0">
      <selection activeCell="F11" sqref="F11"/>
    </sheetView>
  </sheetViews>
  <sheetFormatPr baseColWidth="10" defaultRowHeight="16"/>
  <cols>
    <col min="1" max="1" width="12.83203125" customWidth="1"/>
    <col min="2" max="2" width="13" customWidth="1"/>
    <col min="3" max="3" width="33" style="1" customWidth="1"/>
    <col min="4" max="4" width="9.6640625" style="1" customWidth="1"/>
    <col min="6" max="6" width="42.83203125" bestFit="1" customWidth="1"/>
  </cols>
  <sheetData>
    <row r="1" spans="1:6" s="1" customFormat="1" ht="32">
      <c r="A1" s="1" t="s">
        <v>20</v>
      </c>
      <c r="B1" s="1" t="s">
        <v>21</v>
      </c>
      <c r="C1" s="1" t="s">
        <v>23</v>
      </c>
      <c r="E1" s="1" t="s">
        <v>0</v>
      </c>
      <c r="F1" s="1" t="s">
        <v>1</v>
      </c>
    </row>
    <row r="2" spans="1:6">
      <c r="A2" t="str">
        <f ca="1">IF(INT(RAND()*100)+1&lt;=20,"No","Yes")</f>
        <v>No</v>
      </c>
      <c r="B2">
        <f ca="1">(INT(RAND()*100)+1)</f>
        <v>65</v>
      </c>
      <c r="C2" s="1" t="str">
        <f t="shared" ref="C2:C33" ca="1" si="0">VLOOKUP(B2,AssaultEncounters,2)</f>
        <v>1 Beastmaster Troop</v>
      </c>
      <c r="E2">
        <v>1</v>
      </c>
      <c r="F2" t="s">
        <v>34</v>
      </c>
    </row>
    <row r="3" spans="1:6">
      <c r="A3" t="str">
        <f t="shared" ref="A3:A51" ca="1" si="1">IF(INT(RAND()*100)+1&lt;=20,"No","Yes")</f>
        <v>Yes</v>
      </c>
      <c r="B3">
        <f ca="1">(INT(RAND()*100)+1)</f>
        <v>9</v>
      </c>
      <c r="C3" s="1" t="str">
        <f t="shared" ca="1" si="0"/>
        <v>2 Ankhegs</v>
      </c>
      <c r="E3">
        <f>E2+1</f>
        <v>2</v>
      </c>
      <c r="F3" t="s">
        <v>34</v>
      </c>
    </row>
    <row r="4" spans="1:6">
      <c r="A4" t="str">
        <f t="shared" ca="1" si="1"/>
        <v>Yes</v>
      </c>
      <c r="B4">
        <f t="shared" ref="B4:B51" ca="1" si="2">(INT(RAND()*100)+1)</f>
        <v>81</v>
      </c>
      <c r="C4" s="1" t="str">
        <f t="shared" ca="1" si="0"/>
        <v>3 Grenadier Troops</v>
      </c>
      <c r="E4">
        <f t="shared" ref="E4:E67" si="3">E3+1</f>
        <v>3</v>
      </c>
      <c r="F4" t="s">
        <v>34</v>
      </c>
    </row>
    <row r="5" spans="1:6">
      <c r="A5" t="str">
        <f t="shared" ca="1" si="1"/>
        <v>Yes</v>
      </c>
      <c r="B5">
        <f t="shared" ca="1" si="2"/>
        <v>39</v>
      </c>
      <c r="C5" s="1" t="str">
        <f t="shared" ca="1" si="0"/>
        <v>1 Greater Mud Elemental</v>
      </c>
      <c r="E5">
        <f t="shared" si="3"/>
        <v>4</v>
      </c>
      <c r="F5" t="s">
        <v>34</v>
      </c>
    </row>
    <row r="6" spans="1:6">
      <c r="A6" t="str">
        <f t="shared" ca="1" si="1"/>
        <v>Yes</v>
      </c>
      <c r="B6">
        <f t="shared" ca="1" si="2"/>
        <v>87</v>
      </c>
      <c r="C6" s="1" t="str">
        <f t="shared" ca="1" si="0"/>
        <v>1 Genghyrl</v>
      </c>
      <c r="E6">
        <f t="shared" si="3"/>
        <v>5</v>
      </c>
      <c r="F6" t="s">
        <v>34</v>
      </c>
    </row>
    <row r="7" spans="1:6">
      <c r="A7" t="str">
        <f t="shared" ca="1" si="1"/>
        <v>Yes</v>
      </c>
      <c r="B7">
        <f t="shared" ca="1" si="2"/>
        <v>52</v>
      </c>
      <c r="C7" s="1" t="str">
        <f t="shared" ca="1" si="0"/>
        <v>1 Bore Worm Monarch &amp; 1 Bore Worm Swarms</v>
      </c>
      <c r="E7">
        <f t="shared" si="3"/>
        <v>6</v>
      </c>
      <c r="F7" t="s">
        <v>34</v>
      </c>
    </row>
    <row r="8" spans="1:6">
      <c r="A8" t="str">
        <f t="shared" ca="1" si="1"/>
        <v>Yes</v>
      </c>
      <c r="B8">
        <f t="shared" ca="1" si="2"/>
        <v>62</v>
      </c>
      <c r="C8" s="1" t="str">
        <f t="shared" ca="1" si="0"/>
        <v>1 Beastmaster Troop</v>
      </c>
      <c r="E8">
        <f t="shared" si="3"/>
        <v>7</v>
      </c>
      <c r="F8" t="s">
        <v>34</v>
      </c>
    </row>
    <row r="9" spans="1:6">
      <c r="A9" t="str">
        <f t="shared" ca="1" si="1"/>
        <v>Yes</v>
      </c>
      <c r="B9">
        <f t="shared" ca="1" si="2"/>
        <v>35</v>
      </c>
      <c r="C9" s="1" t="str">
        <f t="shared" ca="1" si="0"/>
        <v>3 Hobgoblin Troops</v>
      </c>
      <c r="E9">
        <f t="shared" si="3"/>
        <v>8</v>
      </c>
      <c r="F9" t="str">
        <f ca="1">CONCATENATE(INT(RAND()*6)+1+1," Ankhegs")</f>
        <v>6 Ankhegs</v>
      </c>
    </row>
    <row r="10" spans="1:6">
      <c r="A10" t="str">
        <f t="shared" ca="1" si="1"/>
        <v>Yes</v>
      </c>
      <c r="B10">
        <f t="shared" ca="1" si="2"/>
        <v>79</v>
      </c>
      <c r="C10" s="1" t="str">
        <f t="shared" ca="1" si="0"/>
        <v>4 Grenadier Troops</v>
      </c>
      <c r="E10">
        <f t="shared" si="3"/>
        <v>9</v>
      </c>
      <c r="F10" t="str">
        <f t="shared" ref="F10:F16" ca="1" si="4">CONCATENATE(INT(RAND()*6)+1+1," Ankhegs")</f>
        <v>2 Ankhegs</v>
      </c>
    </row>
    <row r="11" spans="1:6">
      <c r="A11" t="str">
        <f t="shared" ca="1" si="1"/>
        <v>Yes</v>
      </c>
      <c r="B11">
        <f t="shared" ca="1" si="2"/>
        <v>70</v>
      </c>
      <c r="C11" s="1" t="str">
        <f t="shared" ca="1" si="0"/>
        <v>1 Clockwork Excavator</v>
      </c>
      <c r="E11">
        <f t="shared" si="3"/>
        <v>10</v>
      </c>
      <c r="F11" t="str">
        <f t="shared" ca="1" si="4"/>
        <v>7 Ankhegs</v>
      </c>
    </row>
    <row r="12" spans="1:6">
      <c r="A12" t="str">
        <f t="shared" ca="1" si="1"/>
        <v>Yes</v>
      </c>
      <c r="B12">
        <f t="shared" ca="1" si="2"/>
        <v>57</v>
      </c>
      <c r="C12" s="1" t="str">
        <f t="shared" ca="1" si="0"/>
        <v>1 Bore Worm Monarch &amp; 4 Bore Worm Swarms</v>
      </c>
      <c r="E12">
        <f t="shared" si="3"/>
        <v>11</v>
      </c>
      <c r="F12" t="str">
        <f t="shared" ca="1" si="4"/>
        <v>6 Ankhegs</v>
      </c>
    </row>
    <row r="13" spans="1:6">
      <c r="A13" t="str">
        <f t="shared" ca="1" si="1"/>
        <v>Yes</v>
      </c>
      <c r="B13">
        <f t="shared" ca="1" si="2"/>
        <v>18</v>
      </c>
      <c r="C13" s="1" t="str">
        <f t="shared" ca="1" si="0"/>
        <v>4 Earth Mephits</v>
      </c>
      <c r="E13">
        <f t="shared" si="3"/>
        <v>12</v>
      </c>
      <c r="F13" t="str">
        <f t="shared" ca="1" si="4"/>
        <v>3 Ankhegs</v>
      </c>
    </row>
    <row r="14" spans="1:6">
      <c r="A14" t="str">
        <f t="shared" ca="1" si="1"/>
        <v>No</v>
      </c>
      <c r="B14">
        <f t="shared" ca="1" si="2"/>
        <v>1</v>
      </c>
      <c r="C14" s="1" t="str">
        <f t="shared" ca="1" si="0"/>
        <v>1 bulette</v>
      </c>
      <c r="E14">
        <f t="shared" si="3"/>
        <v>13</v>
      </c>
      <c r="F14" t="str">
        <f t="shared" ca="1" si="4"/>
        <v>4 Ankhegs</v>
      </c>
    </row>
    <row r="15" spans="1:6" ht="32">
      <c r="A15" t="str">
        <f t="shared" ca="1" si="1"/>
        <v>Yes</v>
      </c>
      <c r="B15">
        <f t="shared" ca="1" si="2"/>
        <v>65</v>
      </c>
      <c r="C15" s="1" t="str">
        <f t="shared" ca="1" si="0"/>
        <v>1 Beastmaster Troop</v>
      </c>
      <c r="E15">
        <f t="shared" si="3"/>
        <v>14</v>
      </c>
      <c r="F15" t="str">
        <f t="shared" ca="1" si="4"/>
        <v>4 Ankhegs</v>
      </c>
    </row>
    <row r="16" spans="1:6">
      <c r="A16" t="str">
        <f t="shared" ca="1" si="1"/>
        <v>Yes</v>
      </c>
      <c r="B16">
        <f t="shared" ca="1" si="2"/>
        <v>2</v>
      </c>
      <c r="C16" s="1" t="str">
        <f t="shared" ca="1" si="0"/>
        <v>1 bulette</v>
      </c>
      <c r="E16">
        <f t="shared" si="3"/>
        <v>15</v>
      </c>
      <c r="F16" t="str">
        <f t="shared" ca="1" si="4"/>
        <v>5 Ankhegs</v>
      </c>
    </row>
    <row r="17" spans="1:6" ht="32">
      <c r="A17" t="str">
        <f t="shared" ca="1" si="1"/>
        <v>Yes</v>
      </c>
      <c r="B17">
        <f t="shared" ca="1" si="2"/>
        <v>84</v>
      </c>
      <c r="C17" s="1" t="str">
        <f t="shared" ca="1" si="0"/>
        <v>2 Grenadier Troops</v>
      </c>
      <c r="E17">
        <f t="shared" si="3"/>
        <v>16</v>
      </c>
      <c r="F17" t="str">
        <f ca="1">CONCATENATE((INT(RAND()*4)+1)+(INT(RAND()*4)+1)+1," Earth Mephits")</f>
        <v>7 Earth Mephits</v>
      </c>
    </row>
    <row r="18" spans="1:6">
      <c r="A18" t="str">
        <f t="shared" ca="1" si="1"/>
        <v>Yes</v>
      </c>
      <c r="B18">
        <f t="shared" ca="1" si="2"/>
        <v>90</v>
      </c>
      <c r="C18" s="1" t="str">
        <f t="shared" ca="1" si="0"/>
        <v>1 Genghyrl</v>
      </c>
      <c r="E18">
        <f t="shared" si="3"/>
        <v>17</v>
      </c>
      <c r="F18" t="str">
        <f t="shared" ref="F18:F23" ca="1" si="5">CONCATENATE((INT(RAND()*4)+1)+(INT(RAND()*4)+1)+1," Earth Mephits")</f>
        <v>7 Earth Mephits</v>
      </c>
    </row>
    <row r="19" spans="1:6">
      <c r="A19" t="str">
        <f t="shared" ca="1" si="1"/>
        <v>Yes</v>
      </c>
      <c r="B19">
        <f t="shared" ca="1" si="2"/>
        <v>27</v>
      </c>
      <c r="C19" s="1" t="str">
        <f t="shared" ca="1" si="0"/>
        <v>10 Pechs</v>
      </c>
      <c r="E19">
        <f t="shared" si="3"/>
        <v>18</v>
      </c>
      <c r="F19" t="str">
        <f t="shared" ca="1" si="5"/>
        <v>4 Earth Mephits</v>
      </c>
    </row>
    <row r="20" spans="1:6">
      <c r="A20" t="str">
        <f t="shared" ca="1" si="1"/>
        <v>Yes</v>
      </c>
      <c r="B20">
        <f t="shared" ca="1" si="2"/>
        <v>5</v>
      </c>
      <c r="C20" s="1" t="str">
        <f t="shared" ca="1" si="0"/>
        <v>1 bulette</v>
      </c>
      <c r="E20">
        <f t="shared" si="3"/>
        <v>19</v>
      </c>
      <c r="F20" t="str">
        <f t="shared" ca="1" si="5"/>
        <v>7 Earth Mephits</v>
      </c>
    </row>
    <row r="21" spans="1:6">
      <c r="A21" t="str">
        <f t="shared" ca="1" si="1"/>
        <v>No</v>
      </c>
      <c r="B21">
        <f t="shared" ca="1" si="2"/>
        <v>86</v>
      </c>
      <c r="C21" s="1" t="str">
        <f t="shared" ca="1" si="0"/>
        <v>1 Genghyrl</v>
      </c>
      <c r="E21">
        <f t="shared" si="3"/>
        <v>20</v>
      </c>
      <c r="F21" t="str">
        <f t="shared" ca="1" si="5"/>
        <v>7 Earth Mephits</v>
      </c>
    </row>
    <row r="22" spans="1:6">
      <c r="A22" t="str">
        <f t="shared" ca="1" si="1"/>
        <v>Yes</v>
      </c>
      <c r="B22">
        <f t="shared" ca="1" si="2"/>
        <v>24</v>
      </c>
      <c r="C22" s="1" t="str">
        <f t="shared" ca="1" si="0"/>
        <v>3 Pechs</v>
      </c>
      <c r="E22">
        <f t="shared" si="3"/>
        <v>21</v>
      </c>
      <c r="F22" t="str">
        <f t="shared" ca="1" si="5"/>
        <v>6 Earth Mephits</v>
      </c>
    </row>
    <row r="23" spans="1:6">
      <c r="A23" t="str">
        <f t="shared" ca="1" si="1"/>
        <v>No</v>
      </c>
      <c r="B23">
        <f t="shared" ca="1" si="2"/>
        <v>72</v>
      </c>
      <c r="C23" s="1" t="str">
        <f t="shared" ca="1" si="0"/>
        <v>1 Clockwork Excavator</v>
      </c>
      <c r="E23">
        <f t="shared" si="3"/>
        <v>22</v>
      </c>
      <c r="F23" t="str">
        <f t="shared" ca="1" si="5"/>
        <v>5 Earth Mephits</v>
      </c>
    </row>
    <row r="24" spans="1:6">
      <c r="A24" t="str">
        <f t="shared" ca="1" si="1"/>
        <v>Yes</v>
      </c>
      <c r="B24">
        <f t="shared" ca="1" si="2"/>
        <v>4</v>
      </c>
      <c r="C24" s="1" t="str">
        <f t="shared" ca="1" si="0"/>
        <v>1 bulette</v>
      </c>
      <c r="E24">
        <f t="shared" si="3"/>
        <v>23</v>
      </c>
      <c r="F24" t="str">
        <f ca="1">CONCATENATE((INT(RAND()*6)+1)+(INT(RAND()*6)+1)," Pechs")</f>
        <v>7 Pechs</v>
      </c>
    </row>
    <row r="25" spans="1:6">
      <c r="A25" t="str">
        <f t="shared" ca="1" si="1"/>
        <v>No</v>
      </c>
      <c r="B25">
        <f t="shared" ca="1" si="2"/>
        <v>83</v>
      </c>
      <c r="C25" s="1" t="str">
        <f t="shared" ca="1" si="0"/>
        <v>2 Grenadier Troops</v>
      </c>
      <c r="E25">
        <f t="shared" si="3"/>
        <v>24</v>
      </c>
      <c r="F25" t="str">
        <f t="shared" ref="F25:F29" ca="1" si="6">CONCATENATE((INT(RAND()*6)+1)+(INT(RAND()*6)+1)," Pechs")</f>
        <v>3 Pechs</v>
      </c>
    </row>
    <row r="26" spans="1:6">
      <c r="A26" t="str">
        <f t="shared" ca="1" si="1"/>
        <v>No</v>
      </c>
      <c r="B26">
        <f t="shared" ca="1" si="2"/>
        <v>67</v>
      </c>
      <c r="C26" s="1" t="str">
        <f t="shared" ca="1" si="0"/>
        <v>1 Clockwork Excavator</v>
      </c>
      <c r="E26">
        <f t="shared" si="3"/>
        <v>25</v>
      </c>
      <c r="F26" t="str">
        <f t="shared" ca="1" si="6"/>
        <v>5 Pechs</v>
      </c>
    </row>
    <row r="27" spans="1:6" ht="32">
      <c r="A27" t="str">
        <f t="shared" ca="1" si="1"/>
        <v>No</v>
      </c>
      <c r="B27">
        <f t="shared" ca="1" si="2"/>
        <v>68</v>
      </c>
      <c r="C27" s="1" t="str">
        <f t="shared" ca="1" si="0"/>
        <v>1 Clockwork Excavator</v>
      </c>
      <c r="E27">
        <f t="shared" si="3"/>
        <v>26</v>
      </c>
      <c r="F27" t="str">
        <f t="shared" ca="1" si="6"/>
        <v>6 Pechs</v>
      </c>
    </row>
    <row r="28" spans="1:6">
      <c r="A28" t="str">
        <f t="shared" ca="1" si="1"/>
        <v>Yes</v>
      </c>
      <c r="B28">
        <f t="shared" ca="1" si="2"/>
        <v>75</v>
      </c>
      <c r="C28" s="1" t="str">
        <f t="shared" ca="1" si="0"/>
        <v>Burl Ogres</v>
      </c>
      <c r="E28">
        <f t="shared" si="3"/>
        <v>27</v>
      </c>
      <c r="F28" t="str">
        <f t="shared" ca="1" si="6"/>
        <v>10 Pechs</v>
      </c>
    </row>
    <row r="29" spans="1:6">
      <c r="A29" t="str">
        <f t="shared" ca="1" si="1"/>
        <v>Yes</v>
      </c>
      <c r="B29">
        <f t="shared" ca="1" si="2"/>
        <v>87</v>
      </c>
      <c r="C29" s="1" t="str">
        <f t="shared" ca="1" si="0"/>
        <v>1 Genghyrl</v>
      </c>
      <c r="E29">
        <f t="shared" si="3"/>
        <v>28</v>
      </c>
      <c r="F29" t="str">
        <f t="shared" ca="1" si="6"/>
        <v>11 Pechs</v>
      </c>
    </row>
    <row r="30" spans="1:6">
      <c r="A30" t="str">
        <f t="shared" ca="1" si="1"/>
        <v>Yes</v>
      </c>
      <c r="B30">
        <f t="shared" ca="1" si="2"/>
        <v>56</v>
      </c>
      <c r="C30" s="1" t="str">
        <f t="shared" ca="1" si="0"/>
        <v>1 Bore Worm Monarch &amp; 6 Bore Worm Swarms</v>
      </c>
      <c r="E30">
        <f t="shared" si="3"/>
        <v>29</v>
      </c>
      <c r="F30" t="str">
        <f ca="1">CONCATENATE(INT(RAND()*4)+1," Hobgoblin Troops")</f>
        <v>1 Hobgoblin Troops</v>
      </c>
    </row>
    <row r="31" spans="1:6">
      <c r="A31" t="str">
        <f t="shared" ca="1" si="1"/>
        <v>Yes</v>
      </c>
      <c r="B31">
        <f t="shared" ca="1" si="2"/>
        <v>87</v>
      </c>
      <c r="C31" s="1" t="str">
        <f t="shared" ca="1" si="0"/>
        <v>1 Genghyrl</v>
      </c>
      <c r="E31">
        <f t="shared" si="3"/>
        <v>30</v>
      </c>
      <c r="F31" t="str">
        <f t="shared" ref="F31:F36" ca="1" si="7">CONCATENATE(INT(RAND()*4)+1," Hobgoblin Troops")</f>
        <v>1 Hobgoblin Troops</v>
      </c>
    </row>
    <row r="32" spans="1:6">
      <c r="A32" t="str">
        <f t="shared" ca="1" si="1"/>
        <v>Yes</v>
      </c>
      <c r="B32">
        <f t="shared" ca="1" si="2"/>
        <v>55</v>
      </c>
      <c r="C32" s="1" t="str">
        <f t="shared" ca="1" si="0"/>
        <v>1 Bore Worm Monarch &amp; 1 Bore Worm Swarms</v>
      </c>
      <c r="E32">
        <f t="shared" si="3"/>
        <v>31</v>
      </c>
      <c r="F32" t="str">
        <f t="shared" ca="1" si="7"/>
        <v>2 Hobgoblin Troops</v>
      </c>
    </row>
    <row r="33" spans="1:6">
      <c r="A33" t="str">
        <f t="shared" ca="1" si="1"/>
        <v>Yes</v>
      </c>
      <c r="B33">
        <f t="shared" ca="1" si="2"/>
        <v>60</v>
      </c>
      <c r="C33" s="1" t="str">
        <f t="shared" ca="1" si="0"/>
        <v>1 Beastmaster Troop</v>
      </c>
      <c r="E33">
        <f t="shared" si="3"/>
        <v>32</v>
      </c>
      <c r="F33" t="str">
        <f t="shared" ca="1" si="7"/>
        <v>3 Hobgoblin Troops</v>
      </c>
    </row>
    <row r="34" spans="1:6">
      <c r="A34" t="str">
        <f t="shared" ca="1" si="1"/>
        <v>Yes</v>
      </c>
      <c r="B34">
        <f t="shared" ca="1" si="2"/>
        <v>19</v>
      </c>
      <c r="C34" s="1" t="str">
        <f t="shared" ref="C34:C51" ca="1" si="8">VLOOKUP(B34,AssaultEncounters,2)</f>
        <v>7 Earth Mephits</v>
      </c>
      <c r="E34">
        <f t="shared" si="3"/>
        <v>33</v>
      </c>
      <c r="F34" t="str">
        <f t="shared" ca="1" si="7"/>
        <v>3 Hobgoblin Troops</v>
      </c>
    </row>
    <row r="35" spans="1:6">
      <c r="A35" t="str">
        <f t="shared" ca="1" si="1"/>
        <v>Yes</v>
      </c>
      <c r="B35">
        <f t="shared" ca="1" si="2"/>
        <v>76</v>
      </c>
      <c r="C35" s="1" t="str">
        <f t="shared" ca="1" si="8"/>
        <v>Burl Ogres</v>
      </c>
      <c r="E35">
        <f t="shared" si="3"/>
        <v>34</v>
      </c>
      <c r="F35" t="str">
        <f t="shared" ca="1" si="7"/>
        <v>2 Hobgoblin Troops</v>
      </c>
    </row>
    <row r="36" spans="1:6">
      <c r="A36" t="str">
        <f t="shared" ca="1" si="1"/>
        <v>Yes</v>
      </c>
      <c r="B36">
        <f t="shared" ca="1" si="2"/>
        <v>53</v>
      </c>
      <c r="C36" s="1" t="str">
        <f t="shared" ca="1" si="8"/>
        <v>1 Bore Worm Monarch &amp; 2 Bore Worm Swarms</v>
      </c>
      <c r="E36">
        <f t="shared" si="3"/>
        <v>35</v>
      </c>
      <c r="F36" t="str">
        <f t="shared" ca="1" si="7"/>
        <v>3 Hobgoblin Troops</v>
      </c>
    </row>
    <row r="37" spans="1:6">
      <c r="A37" t="str">
        <f t="shared" ca="1" si="1"/>
        <v>Yes</v>
      </c>
      <c r="B37">
        <f t="shared" ca="1" si="2"/>
        <v>43</v>
      </c>
      <c r="C37" s="1" t="str">
        <f t="shared" ca="1" si="8"/>
        <v>4 Huge Earth Elementals</v>
      </c>
      <c r="E37">
        <f t="shared" si="3"/>
        <v>36</v>
      </c>
      <c r="F37" t="s">
        <v>35</v>
      </c>
    </row>
    <row r="38" spans="1:6">
      <c r="A38" t="str">
        <f t="shared" ca="1" si="1"/>
        <v>Yes</v>
      </c>
      <c r="B38">
        <f t="shared" ca="1" si="2"/>
        <v>84</v>
      </c>
      <c r="C38" s="1" t="str">
        <f t="shared" ca="1" si="8"/>
        <v>2 Grenadier Troops</v>
      </c>
      <c r="E38">
        <f t="shared" si="3"/>
        <v>37</v>
      </c>
      <c r="F38" t="s">
        <v>35</v>
      </c>
    </row>
    <row r="39" spans="1:6">
      <c r="A39" t="str">
        <f t="shared" ca="1" si="1"/>
        <v>No</v>
      </c>
      <c r="B39">
        <f t="shared" ca="1" si="2"/>
        <v>26</v>
      </c>
      <c r="C39" s="1" t="str">
        <f t="shared" ca="1" si="8"/>
        <v>6 Pechs</v>
      </c>
      <c r="E39">
        <f t="shared" si="3"/>
        <v>38</v>
      </c>
      <c r="F39" t="s">
        <v>35</v>
      </c>
    </row>
    <row r="40" spans="1:6">
      <c r="A40" t="str">
        <f t="shared" ca="1" si="1"/>
        <v>Yes</v>
      </c>
      <c r="B40">
        <f t="shared" ca="1" si="2"/>
        <v>59</v>
      </c>
      <c r="C40" s="1" t="str">
        <f t="shared" ca="1" si="8"/>
        <v>1 Beastmaster Troop</v>
      </c>
      <c r="E40">
        <f t="shared" si="3"/>
        <v>39</v>
      </c>
      <c r="F40" t="s">
        <v>35</v>
      </c>
    </row>
    <row r="41" spans="1:6">
      <c r="A41" t="str">
        <f t="shared" ca="1" si="1"/>
        <v>Yes</v>
      </c>
      <c r="B41">
        <f t="shared" ca="1" si="2"/>
        <v>69</v>
      </c>
      <c r="C41" s="1" t="str">
        <f t="shared" ca="1" si="8"/>
        <v>1 Clockwork Excavator</v>
      </c>
      <c r="E41">
        <f t="shared" si="3"/>
        <v>40</v>
      </c>
      <c r="F41" t="s">
        <v>35</v>
      </c>
    </row>
    <row r="42" spans="1:6">
      <c r="A42" t="str">
        <f t="shared" ca="1" si="1"/>
        <v>Yes</v>
      </c>
      <c r="B42">
        <f t="shared" ca="1" si="2"/>
        <v>17</v>
      </c>
      <c r="C42" s="1" t="str">
        <f t="shared" ca="1" si="8"/>
        <v>7 Earth Mephits</v>
      </c>
      <c r="E42">
        <f t="shared" si="3"/>
        <v>41</v>
      </c>
      <c r="F42" t="s">
        <v>35</v>
      </c>
    </row>
    <row r="43" spans="1:6">
      <c r="A43" t="str">
        <f t="shared" ca="1" si="1"/>
        <v>Yes</v>
      </c>
      <c r="B43">
        <f t="shared" ca="1" si="2"/>
        <v>29</v>
      </c>
      <c r="C43" s="1" t="str">
        <f t="shared" ca="1" si="8"/>
        <v>1 Hobgoblin Troops</v>
      </c>
      <c r="E43">
        <f t="shared" si="3"/>
        <v>42</v>
      </c>
      <c r="F43" t="s">
        <v>35</v>
      </c>
    </row>
    <row r="44" spans="1:6">
      <c r="A44" t="str">
        <f t="shared" ca="1" si="1"/>
        <v>Yes</v>
      </c>
      <c r="B44">
        <f t="shared" ca="1" si="2"/>
        <v>4</v>
      </c>
      <c r="C44" s="1" t="str">
        <f t="shared" ca="1" si="8"/>
        <v>1 bulette</v>
      </c>
      <c r="E44">
        <f t="shared" si="3"/>
        <v>43</v>
      </c>
      <c r="F44" t="str">
        <f ca="1">CONCATENATE(INT(RAND()*4)+1," Huge Earth Elementals")</f>
        <v>4 Huge Earth Elementals</v>
      </c>
    </row>
    <row r="45" spans="1:6">
      <c r="A45" t="str">
        <f t="shared" ca="1" si="1"/>
        <v>No</v>
      </c>
      <c r="B45">
        <f t="shared" ca="1" si="2"/>
        <v>9</v>
      </c>
      <c r="C45" s="1" t="str">
        <f t="shared" ca="1" si="8"/>
        <v>2 Ankhegs</v>
      </c>
      <c r="E45">
        <f t="shared" si="3"/>
        <v>44</v>
      </c>
      <c r="F45" t="str">
        <f t="shared" ref="F45:F51" ca="1" si="9">CONCATENATE(INT(RAND()*4)+1," Huge Earth Elementals")</f>
        <v>2 Huge Earth Elementals</v>
      </c>
    </row>
    <row r="46" spans="1:6" ht="32">
      <c r="A46" t="str">
        <f t="shared" ca="1" si="1"/>
        <v>Yes</v>
      </c>
      <c r="B46">
        <f t="shared" ca="1" si="2"/>
        <v>54</v>
      </c>
      <c r="C46" s="1" t="str">
        <f t="shared" ca="1" si="8"/>
        <v>1 Bore Worm Monarch &amp; 1 Bore Worm Swarms</v>
      </c>
      <c r="E46">
        <f t="shared" si="3"/>
        <v>45</v>
      </c>
      <c r="F46" t="str">
        <f t="shared" ca="1" si="9"/>
        <v>4 Huge Earth Elementals</v>
      </c>
    </row>
    <row r="47" spans="1:6">
      <c r="A47" t="str">
        <f t="shared" ca="1" si="1"/>
        <v>Yes</v>
      </c>
      <c r="B47">
        <f t="shared" ca="1" si="2"/>
        <v>63</v>
      </c>
      <c r="C47" s="1" t="str">
        <f t="shared" ca="1" si="8"/>
        <v>1 Beastmaster Troop</v>
      </c>
      <c r="E47">
        <f t="shared" si="3"/>
        <v>46</v>
      </c>
      <c r="F47" t="str">
        <f t="shared" ca="1" si="9"/>
        <v>4 Huge Earth Elementals</v>
      </c>
    </row>
    <row r="48" spans="1:6">
      <c r="A48" t="str">
        <f t="shared" ca="1" si="1"/>
        <v>Yes</v>
      </c>
      <c r="B48">
        <f t="shared" ca="1" si="2"/>
        <v>35</v>
      </c>
      <c r="C48" s="1" t="str">
        <f t="shared" ca="1" si="8"/>
        <v>3 Hobgoblin Troops</v>
      </c>
      <c r="E48">
        <f t="shared" si="3"/>
        <v>47</v>
      </c>
      <c r="F48" t="str">
        <f t="shared" ca="1" si="9"/>
        <v>1 Huge Earth Elementals</v>
      </c>
    </row>
    <row r="49" spans="1:6">
      <c r="A49" t="str">
        <f t="shared" ca="1" si="1"/>
        <v>Yes</v>
      </c>
      <c r="B49">
        <f t="shared" ca="1" si="2"/>
        <v>49</v>
      </c>
      <c r="C49" s="1" t="str">
        <f t="shared" ca="1" si="8"/>
        <v>3 Huge Earth Elementals</v>
      </c>
      <c r="E49">
        <f t="shared" si="3"/>
        <v>48</v>
      </c>
      <c r="F49" t="str">
        <f t="shared" ca="1" si="9"/>
        <v>4 Huge Earth Elementals</v>
      </c>
    </row>
    <row r="50" spans="1:6">
      <c r="A50" t="str">
        <f t="shared" ca="1" si="1"/>
        <v>Yes</v>
      </c>
      <c r="B50">
        <f t="shared" ca="1" si="2"/>
        <v>91</v>
      </c>
      <c r="C50" s="1" t="str">
        <f t="shared" ca="1" si="8"/>
        <v>1 Genghyrl</v>
      </c>
      <c r="E50">
        <f t="shared" si="3"/>
        <v>49</v>
      </c>
      <c r="F50" t="str">
        <f t="shared" ca="1" si="9"/>
        <v>3 Huge Earth Elementals</v>
      </c>
    </row>
    <row r="51" spans="1:6">
      <c r="A51" t="str">
        <f t="shared" ca="1" si="1"/>
        <v>Yes</v>
      </c>
      <c r="B51">
        <f t="shared" ca="1" si="2"/>
        <v>81</v>
      </c>
      <c r="C51" s="1" t="str">
        <f t="shared" ca="1" si="8"/>
        <v>3 Grenadier Troops</v>
      </c>
      <c r="E51">
        <f t="shared" si="3"/>
        <v>50</v>
      </c>
      <c r="F51" t="str">
        <f t="shared" ca="1" si="9"/>
        <v>3 Huge Earth Elementals</v>
      </c>
    </row>
    <row r="52" spans="1:6">
      <c r="E52">
        <f t="shared" si="3"/>
        <v>51</v>
      </c>
      <c r="F52" t="str">
        <f ca="1">CONCATENATE("1 Bore Worm Monarch &amp; ",INT(RAND()*6)+1," Bore Worm Swarms")</f>
        <v>1 Bore Worm Monarch &amp; 5 Bore Worm Swarms</v>
      </c>
    </row>
    <row r="53" spans="1:6">
      <c r="E53">
        <f t="shared" si="3"/>
        <v>52</v>
      </c>
      <c r="F53" t="str">
        <f t="shared" ref="F53:F59" ca="1" si="10">CONCATENATE("1 Bore Worm Monarch &amp; ",INT(RAND()*6)+1," Bore Worm Swarms")</f>
        <v>1 Bore Worm Monarch &amp; 1 Bore Worm Swarms</v>
      </c>
    </row>
    <row r="54" spans="1:6">
      <c r="E54">
        <f t="shared" si="3"/>
        <v>53</v>
      </c>
      <c r="F54" t="str">
        <f t="shared" ca="1" si="10"/>
        <v>1 Bore Worm Monarch &amp; 2 Bore Worm Swarms</v>
      </c>
    </row>
    <row r="55" spans="1:6">
      <c r="E55">
        <f t="shared" si="3"/>
        <v>54</v>
      </c>
      <c r="F55" t="str">
        <f t="shared" ca="1" si="10"/>
        <v>1 Bore Worm Monarch &amp; 1 Bore Worm Swarms</v>
      </c>
    </row>
    <row r="56" spans="1:6">
      <c r="E56">
        <f t="shared" si="3"/>
        <v>55</v>
      </c>
      <c r="F56" t="str">
        <f t="shared" ca="1" si="10"/>
        <v>1 Bore Worm Monarch &amp; 1 Bore Worm Swarms</v>
      </c>
    </row>
    <row r="57" spans="1:6">
      <c r="E57">
        <f t="shared" si="3"/>
        <v>56</v>
      </c>
      <c r="F57" t="str">
        <f t="shared" ca="1" si="10"/>
        <v>1 Bore Worm Monarch &amp; 6 Bore Worm Swarms</v>
      </c>
    </row>
    <row r="58" spans="1:6">
      <c r="E58">
        <f t="shared" si="3"/>
        <v>57</v>
      </c>
      <c r="F58" t="str">
        <f t="shared" ca="1" si="10"/>
        <v>1 Bore Worm Monarch &amp; 4 Bore Worm Swarms</v>
      </c>
    </row>
    <row r="59" spans="1:6">
      <c r="E59">
        <f t="shared" si="3"/>
        <v>58</v>
      </c>
      <c r="F59" t="str">
        <f t="shared" ca="1" si="10"/>
        <v>1 Bore Worm Monarch &amp; 4 Bore Worm Swarms</v>
      </c>
    </row>
    <row r="60" spans="1:6">
      <c r="E60">
        <f t="shared" si="3"/>
        <v>59</v>
      </c>
      <c r="F60" t="s">
        <v>36</v>
      </c>
    </row>
    <row r="61" spans="1:6">
      <c r="E61">
        <f t="shared" si="3"/>
        <v>60</v>
      </c>
      <c r="F61" t="s">
        <v>36</v>
      </c>
    </row>
    <row r="62" spans="1:6">
      <c r="E62">
        <f t="shared" si="3"/>
        <v>61</v>
      </c>
      <c r="F62" t="s">
        <v>36</v>
      </c>
    </row>
    <row r="63" spans="1:6">
      <c r="E63">
        <f t="shared" si="3"/>
        <v>62</v>
      </c>
      <c r="F63" t="s">
        <v>36</v>
      </c>
    </row>
    <row r="64" spans="1:6">
      <c r="E64">
        <f t="shared" si="3"/>
        <v>63</v>
      </c>
      <c r="F64" t="s">
        <v>36</v>
      </c>
    </row>
    <row r="65" spans="5:6">
      <c r="E65">
        <f t="shared" si="3"/>
        <v>64</v>
      </c>
      <c r="F65" t="s">
        <v>36</v>
      </c>
    </row>
    <row r="66" spans="5:6">
      <c r="E66">
        <f t="shared" si="3"/>
        <v>65</v>
      </c>
      <c r="F66" t="s">
        <v>36</v>
      </c>
    </row>
    <row r="67" spans="5:6">
      <c r="E67">
        <f t="shared" si="3"/>
        <v>66</v>
      </c>
      <c r="F67" t="s">
        <v>36</v>
      </c>
    </row>
    <row r="68" spans="5:6">
      <c r="E68">
        <f t="shared" ref="E68:E101" si="11">E67+1</f>
        <v>67</v>
      </c>
      <c r="F68" t="s">
        <v>37</v>
      </c>
    </row>
    <row r="69" spans="5:6">
      <c r="E69">
        <f t="shared" si="11"/>
        <v>68</v>
      </c>
      <c r="F69" t="s">
        <v>37</v>
      </c>
    </row>
    <row r="70" spans="5:6">
      <c r="E70">
        <f t="shared" si="11"/>
        <v>69</v>
      </c>
      <c r="F70" t="s">
        <v>37</v>
      </c>
    </row>
    <row r="71" spans="5:6">
      <c r="E71">
        <f t="shared" si="11"/>
        <v>70</v>
      </c>
      <c r="F71" t="s">
        <v>37</v>
      </c>
    </row>
    <row r="72" spans="5:6">
      <c r="E72">
        <f t="shared" si="11"/>
        <v>71</v>
      </c>
      <c r="F72" t="s">
        <v>37</v>
      </c>
    </row>
    <row r="73" spans="5:6">
      <c r="E73">
        <f t="shared" si="11"/>
        <v>72</v>
      </c>
      <c r="F73" t="s">
        <v>37</v>
      </c>
    </row>
    <row r="74" spans="5:6">
      <c r="E74">
        <f t="shared" si="11"/>
        <v>73</v>
      </c>
      <c r="F74" t="s">
        <v>38</v>
      </c>
    </row>
    <row r="75" spans="5:6">
      <c r="E75">
        <f t="shared" si="11"/>
        <v>74</v>
      </c>
      <c r="F75" t="s">
        <v>38</v>
      </c>
    </row>
    <row r="76" spans="5:6">
      <c r="E76">
        <f t="shared" si="11"/>
        <v>75</v>
      </c>
      <c r="F76" t="s">
        <v>38</v>
      </c>
    </row>
    <row r="77" spans="5:6">
      <c r="E77">
        <f t="shared" si="11"/>
        <v>76</v>
      </c>
      <c r="F77" t="s">
        <v>38</v>
      </c>
    </row>
    <row r="78" spans="5:6">
      <c r="E78">
        <f t="shared" si="11"/>
        <v>77</v>
      </c>
      <c r="F78" t="s">
        <v>38</v>
      </c>
    </row>
    <row r="79" spans="5:6">
      <c r="E79">
        <f t="shared" si="11"/>
        <v>78</v>
      </c>
      <c r="F79" t="s">
        <v>38</v>
      </c>
    </row>
    <row r="80" spans="5:6">
      <c r="E80">
        <f t="shared" si="11"/>
        <v>79</v>
      </c>
      <c r="F80" t="str">
        <f ca="1">CONCATENATE((INT(RAND()*4)+1)," Grenadier Troops")</f>
        <v>4 Grenadier Troops</v>
      </c>
    </row>
    <row r="81" spans="5:6">
      <c r="E81">
        <f t="shared" si="11"/>
        <v>80</v>
      </c>
      <c r="F81" t="str">
        <f t="shared" ref="F81:F86" ca="1" si="12">CONCATENATE((INT(RAND()*4)+1)," Grenadier Troops")</f>
        <v>1 Grenadier Troops</v>
      </c>
    </row>
    <row r="82" spans="5:6">
      <c r="E82">
        <f t="shared" si="11"/>
        <v>81</v>
      </c>
      <c r="F82" t="str">
        <f t="shared" ca="1" si="12"/>
        <v>3 Grenadier Troops</v>
      </c>
    </row>
    <row r="83" spans="5:6">
      <c r="E83">
        <f t="shared" si="11"/>
        <v>82</v>
      </c>
      <c r="F83" t="str">
        <f t="shared" ca="1" si="12"/>
        <v>2 Grenadier Troops</v>
      </c>
    </row>
    <row r="84" spans="5:6">
      <c r="E84">
        <f t="shared" si="11"/>
        <v>83</v>
      </c>
      <c r="F84" t="str">
        <f t="shared" ca="1" si="12"/>
        <v>2 Grenadier Troops</v>
      </c>
    </row>
    <row r="85" spans="5:6">
      <c r="E85">
        <f t="shared" si="11"/>
        <v>84</v>
      </c>
      <c r="F85" t="str">
        <f t="shared" ca="1" si="12"/>
        <v>2 Grenadier Troops</v>
      </c>
    </row>
    <row r="86" spans="5:6">
      <c r="E86">
        <f t="shared" si="11"/>
        <v>85</v>
      </c>
      <c r="F86" t="str">
        <f t="shared" ca="1" si="12"/>
        <v>2 Grenadier Troops</v>
      </c>
    </row>
    <row r="87" spans="5:6">
      <c r="E87">
        <f t="shared" si="11"/>
        <v>86</v>
      </c>
      <c r="F87" t="s">
        <v>39</v>
      </c>
    </row>
    <row r="88" spans="5:6">
      <c r="E88">
        <f t="shared" si="11"/>
        <v>87</v>
      </c>
      <c r="F88" t="s">
        <v>39</v>
      </c>
    </row>
    <row r="89" spans="5:6">
      <c r="E89">
        <f t="shared" si="11"/>
        <v>88</v>
      </c>
      <c r="F89" t="s">
        <v>39</v>
      </c>
    </row>
    <row r="90" spans="5:6">
      <c r="E90">
        <f t="shared" si="11"/>
        <v>89</v>
      </c>
      <c r="F90" t="s">
        <v>39</v>
      </c>
    </row>
    <row r="91" spans="5:6">
      <c r="E91">
        <f t="shared" si="11"/>
        <v>90</v>
      </c>
      <c r="F91" t="s">
        <v>39</v>
      </c>
    </row>
    <row r="92" spans="5:6">
      <c r="E92">
        <f t="shared" si="11"/>
        <v>91</v>
      </c>
      <c r="F92" t="s">
        <v>39</v>
      </c>
    </row>
    <row r="93" spans="5:6">
      <c r="E93">
        <f t="shared" si="11"/>
        <v>92</v>
      </c>
      <c r="F93" t="s">
        <v>40</v>
      </c>
    </row>
    <row r="94" spans="5:6">
      <c r="E94">
        <f t="shared" si="11"/>
        <v>93</v>
      </c>
      <c r="F94" t="s">
        <v>40</v>
      </c>
    </row>
    <row r="95" spans="5:6">
      <c r="E95">
        <f t="shared" si="11"/>
        <v>94</v>
      </c>
      <c r="F95" t="s">
        <v>40</v>
      </c>
    </row>
    <row r="96" spans="5:6">
      <c r="E96">
        <f t="shared" si="11"/>
        <v>95</v>
      </c>
      <c r="F96" t="s">
        <v>40</v>
      </c>
    </row>
    <row r="97" spans="5:6">
      <c r="E97">
        <f t="shared" si="11"/>
        <v>96</v>
      </c>
      <c r="F97" t="s">
        <v>40</v>
      </c>
    </row>
    <row r="98" spans="5:6">
      <c r="E98">
        <f t="shared" si="11"/>
        <v>97</v>
      </c>
      <c r="F98" t="s">
        <v>40</v>
      </c>
    </row>
    <row r="99" spans="5:6">
      <c r="E99">
        <f t="shared" si="11"/>
        <v>98</v>
      </c>
      <c r="F99" t="s">
        <v>40</v>
      </c>
    </row>
    <row r="100" spans="5:6">
      <c r="E100">
        <f t="shared" si="11"/>
        <v>99</v>
      </c>
      <c r="F100" t="s">
        <v>41</v>
      </c>
    </row>
    <row r="101" spans="5:6">
      <c r="E101">
        <f t="shared" si="11"/>
        <v>100</v>
      </c>
      <c r="F101" t="s">
        <v>41</v>
      </c>
    </row>
  </sheetData>
  <phoneticPr fontId="3" type="noConversion"/>
  <pageMargins left="0.25" right="0.25" top="0.25" bottom="0.25" header="0.25" footer="0.25"/>
  <pageSetup scale="61" orientation="landscape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1"/>
  <sheetViews>
    <sheetView workbookViewId="0">
      <selection activeCell="N92" sqref="N92:N101"/>
    </sheetView>
  </sheetViews>
  <sheetFormatPr baseColWidth="10" defaultRowHeight="16"/>
  <cols>
    <col min="1" max="1" width="9.5" bestFit="1" customWidth="1"/>
    <col min="2" max="2" width="18.5" bestFit="1" customWidth="1"/>
    <col min="3" max="3" width="61.5" customWidth="1"/>
    <col min="4" max="4" width="5.33203125" customWidth="1"/>
    <col min="5" max="5" width="6.6640625" customWidth="1"/>
    <col min="6" max="6" width="14.5" customWidth="1"/>
    <col min="7" max="7" width="63.5" customWidth="1"/>
    <col min="8" max="8" width="3.33203125" customWidth="1"/>
    <col min="9" max="9" width="7.33203125" customWidth="1"/>
    <col min="10" max="10" width="11.83203125" customWidth="1"/>
    <col min="11" max="11" width="59.6640625" customWidth="1"/>
    <col min="12" max="12" width="5" customWidth="1"/>
    <col min="14" max="14" width="19.1640625" customWidth="1"/>
  </cols>
  <sheetData>
    <row r="1" spans="1:14">
      <c r="A1" t="s">
        <v>90</v>
      </c>
      <c r="B1" t="s">
        <v>91</v>
      </c>
      <c r="C1" s="2" t="s">
        <v>92</v>
      </c>
      <c r="D1" s="2"/>
      <c r="E1" t="s">
        <v>93</v>
      </c>
      <c r="F1" t="s">
        <v>94</v>
      </c>
      <c r="G1" s="2" t="s">
        <v>95</v>
      </c>
      <c r="H1" s="2"/>
      <c r="I1" t="s">
        <v>19</v>
      </c>
      <c r="J1" t="s">
        <v>22</v>
      </c>
      <c r="K1" s="2" t="s">
        <v>24</v>
      </c>
      <c r="M1" s="1" t="s">
        <v>0</v>
      </c>
      <c r="N1" s="1" t="s">
        <v>1</v>
      </c>
    </row>
    <row r="2" spans="1:14">
      <c r="A2" t="str">
        <f ca="1">IF(INT(RAND()*100)+1&lt;=5,"No","Yes")</f>
        <v>Yes</v>
      </c>
      <c r="B2">
        <f ca="1">(INT(RAND()*100)+1)</f>
        <v>11</v>
      </c>
      <c r="C2" s="1" t="str">
        <f t="shared" ref="C2:C33" ca="1" si="0">VLOOKUP(B2,AssaultEncounters,2)</f>
        <v>6 Ankhegs</v>
      </c>
      <c r="D2" s="1"/>
      <c r="E2" t="str">
        <f ca="1">IF(INT(RAND()*100)+1&lt;=25,"No","Yes")</f>
        <v>No</v>
      </c>
      <c r="F2">
        <f ca="1">(INT(RAND()*100)+1)</f>
        <v>24</v>
      </c>
      <c r="G2" s="1" t="str">
        <f t="shared" ref="G2:G33" ca="1" si="1">VLOOKUP(F2,AssaultEncounters,2)</f>
        <v>3 Pechs</v>
      </c>
      <c r="H2" s="1"/>
      <c r="I2" t="str">
        <f ca="1">IF(INT(RAND()*100)+1&lt;=35,"No","Yes")</f>
        <v>Yes</v>
      </c>
      <c r="J2">
        <f ca="1">(INT(RAND()*100)+1)</f>
        <v>55</v>
      </c>
      <c r="K2" s="1" t="str">
        <f t="shared" ref="K2:K33" ca="1" si="2">VLOOKUP(J2,AssaultEncounters,2)</f>
        <v>1 Bore Worm Monarch &amp; 1 Bore Worm Swarms</v>
      </c>
      <c r="M2">
        <v>1</v>
      </c>
      <c r="N2" t="s">
        <v>96</v>
      </c>
    </row>
    <row r="3" spans="1:14">
      <c r="A3" t="str">
        <f t="shared" ref="A3:A51" ca="1" si="3">IF(INT(RAND()*100)+1&lt;=5,"No","Yes")</f>
        <v>Yes</v>
      </c>
      <c r="B3">
        <f t="shared" ref="B3:B51" ca="1" si="4">(INT(RAND()*100)+1)</f>
        <v>17</v>
      </c>
      <c r="C3" s="1" t="str">
        <f t="shared" ca="1" si="0"/>
        <v>7 Earth Mephits</v>
      </c>
      <c r="D3" s="1"/>
      <c r="E3" t="str">
        <f t="shared" ref="E3:E51" ca="1" si="5">IF(INT(RAND()*100)+1&lt;=25,"No","Yes")</f>
        <v>No</v>
      </c>
      <c r="F3">
        <f t="shared" ref="F3:F51" ca="1" si="6">(INT(RAND()*100)+1)</f>
        <v>31</v>
      </c>
      <c r="G3" s="1" t="str">
        <f t="shared" ca="1" si="1"/>
        <v>2 Hobgoblin Troops</v>
      </c>
      <c r="H3" s="1"/>
      <c r="I3" t="str">
        <f t="shared" ref="I3:I51" ca="1" si="7">IF(INT(RAND()*100)+1&lt;=35,"No","Yes")</f>
        <v>Yes</v>
      </c>
      <c r="J3">
        <f t="shared" ref="J3:J51" ca="1" si="8">(INT(RAND()*100)+1)</f>
        <v>6</v>
      </c>
      <c r="K3" s="1" t="str">
        <f t="shared" ca="1" si="2"/>
        <v>1 bulette</v>
      </c>
      <c r="M3">
        <f>M2+1</f>
        <v>2</v>
      </c>
      <c r="N3" t="s">
        <v>96</v>
      </c>
    </row>
    <row r="4" spans="1:14">
      <c r="A4" t="str">
        <f t="shared" ca="1" si="3"/>
        <v>Yes</v>
      </c>
      <c r="B4">
        <f t="shared" ca="1" si="4"/>
        <v>39</v>
      </c>
      <c r="C4" s="1" t="str">
        <f t="shared" ca="1" si="0"/>
        <v>1 Greater Mud Elemental</v>
      </c>
      <c r="D4" s="1"/>
      <c r="E4" t="str">
        <f t="shared" ca="1" si="5"/>
        <v>Yes</v>
      </c>
      <c r="F4">
        <f t="shared" ca="1" si="6"/>
        <v>1</v>
      </c>
      <c r="G4" s="1" t="str">
        <f t="shared" ca="1" si="1"/>
        <v>1 bulette</v>
      </c>
      <c r="H4" s="1"/>
      <c r="I4" t="str">
        <f t="shared" ca="1" si="7"/>
        <v>No</v>
      </c>
      <c r="J4">
        <f t="shared" ca="1" si="8"/>
        <v>97</v>
      </c>
      <c r="K4" s="1" t="str">
        <f t="shared" ca="1" si="2"/>
        <v>Chitinous Queen's Curse</v>
      </c>
      <c r="M4">
        <f t="shared" ref="M4:M67" si="9">M3+1</f>
        <v>3</v>
      </c>
      <c r="N4" t="s">
        <v>96</v>
      </c>
    </row>
    <row r="5" spans="1:14">
      <c r="A5" t="str">
        <f t="shared" ca="1" si="3"/>
        <v>Yes</v>
      </c>
      <c r="B5">
        <f t="shared" ca="1" si="4"/>
        <v>40</v>
      </c>
      <c r="C5" s="1" t="str">
        <f t="shared" ca="1" si="0"/>
        <v>1 Greater Mud Elemental</v>
      </c>
      <c r="D5" s="1"/>
      <c r="E5" t="str">
        <f t="shared" ca="1" si="5"/>
        <v>Yes</v>
      </c>
      <c r="F5">
        <f t="shared" ca="1" si="6"/>
        <v>98</v>
      </c>
      <c r="G5" s="1" t="str">
        <f t="shared" ca="1" si="1"/>
        <v>Chitinous Queen's Curse</v>
      </c>
      <c r="H5" s="1"/>
      <c r="I5" t="str">
        <f t="shared" ca="1" si="7"/>
        <v>Yes</v>
      </c>
      <c r="J5">
        <f t="shared" ca="1" si="8"/>
        <v>88</v>
      </c>
      <c r="K5" s="1" t="str">
        <f t="shared" ca="1" si="2"/>
        <v>1 Genghyrl</v>
      </c>
      <c r="M5">
        <f t="shared" si="9"/>
        <v>4</v>
      </c>
      <c r="N5" t="s">
        <v>96</v>
      </c>
    </row>
    <row r="6" spans="1:14">
      <c r="A6" t="str">
        <f t="shared" ca="1" si="3"/>
        <v>Yes</v>
      </c>
      <c r="B6">
        <f t="shared" ca="1" si="4"/>
        <v>96</v>
      </c>
      <c r="C6" s="1" t="str">
        <f t="shared" ca="1" si="0"/>
        <v>Chitinous Queen's Curse</v>
      </c>
      <c r="D6" s="1"/>
      <c r="E6" t="str">
        <f t="shared" ca="1" si="5"/>
        <v>Yes</v>
      </c>
      <c r="F6">
        <f t="shared" ca="1" si="6"/>
        <v>96</v>
      </c>
      <c r="G6" s="1" t="str">
        <f t="shared" ca="1" si="1"/>
        <v>Chitinous Queen's Curse</v>
      </c>
      <c r="H6" s="1"/>
      <c r="I6" t="str">
        <f t="shared" ca="1" si="7"/>
        <v>No</v>
      </c>
      <c r="J6">
        <f t="shared" ca="1" si="8"/>
        <v>23</v>
      </c>
      <c r="K6" s="1" t="str">
        <f t="shared" ca="1" si="2"/>
        <v>7 Pechs</v>
      </c>
      <c r="M6">
        <f t="shared" si="9"/>
        <v>5</v>
      </c>
      <c r="N6" t="s">
        <v>96</v>
      </c>
    </row>
    <row r="7" spans="1:14">
      <c r="A7" t="str">
        <f t="shared" ca="1" si="3"/>
        <v>No</v>
      </c>
      <c r="B7">
        <f t="shared" ca="1" si="4"/>
        <v>43</v>
      </c>
      <c r="C7" s="1" t="str">
        <f t="shared" ca="1" si="0"/>
        <v>4 Huge Earth Elementals</v>
      </c>
      <c r="D7" s="1"/>
      <c r="E7" t="str">
        <f t="shared" ca="1" si="5"/>
        <v>Yes</v>
      </c>
      <c r="F7">
        <f t="shared" ca="1" si="6"/>
        <v>5</v>
      </c>
      <c r="G7" s="1" t="str">
        <f t="shared" ca="1" si="1"/>
        <v>1 bulette</v>
      </c>
      <c r="H7" s="1"/>
      <c r="I7" t="str">
        <f t="shared" ca="1" si="7"/>
        <v>No</v>
      </c>
      <c r="J7">
        <f t="shared" ca="1" si="8"/>
        <v>87</v>
      </c>
      <c r="K7" s="1" t="str">
        <f t="shared" ca="1" si="2"/>
        <v>1 Genghyrl</v>
      </c>
      <c r="M7">
        <f t="shared" si="9"/>
        <v>6</v>
      </c>
      <c r="N7" t="s">
        <v>96</v>
      </c>
    </row>
    <row r="8" spans="1:14">
      <c r="A8" t="str">
        <f t="shared" ca="1" si="3"/>
        <v>Yes</v>
      </c>
      <c r="B8">
        <f t="shared" ca="1" si="4"/>
        <v>96</v>
      </c>
      <c r="C8" s="1" t="str">
        <f t="shared" ca="1" si="0"/>
        <v>Chitinous Queen's Curse</v>
      </c>
      <c r="D8" s="1"/>
      <c r="E8" t="str">
        <f t="shared" ca="1" si="5"/>
        <v>No</v>
      </c>
      <c r="F8">
        <f t="shared" ca="1" si="6"/>
        <v>62</v>
      </c>
      <c r="G8" s="1" t="str">
        <f t="shared" ca="1" si="1"/>
        <v>1 Beastmaster Troop</v>
      </c>
      <c r="H8" s="1"/>
      <c r="I8" t="str">
        <f t="shared" ca="1" si="7"/>
        <v>Yes</v>
      </c>
      <c r="J8">
        <f t="shared" ca="1" si="8"/>
        <v>67</v>
      </c>
      <c r="K8" s="1" t="str">
        <f t="shared" ca="1" si="2"/>
        <v>1 Clockwork Excavator</v>
      </c>
      <c r="M8">
        <f t="shared" si="9"/>
        <v>7</v>
      </c>
      <c r="N8" t="s">
        <v>96</v>
      </c>
    </row>
    <row r="9" spans="1:14">
      <c r="A9" t="str">
        <f t="shared" ca="1" si="3"/>
        <v>Yes</v>
      </c>
      <c r="B9">
        <f t="shared" ca="1" si="4"/>
        <v>51</v>
      </c>
      <c r="C9" s="1" t="str">
        <f t="shared" ca="1" si="0"/>
        <v>1 Bore Worm Monarch &amp; 5 Bore Worm Swarms</v>
      </c>
      <c r="D9" s="1"/>
      <c r="E9" t="str">
        <f t="shared" ca="1" si="5"/>
        <v>Yes</v>
      </c>
      <c r="F9">
        <f t="shared" ca="1" si="6"/>
        <v>2</v>
      </c>
      <c r="G9" s="1" t="str">
        <f t="shared" ca="1" si="1"/>
        <v>1 bulette</v>
      </c>
      <c r="H9" s="1"/>
      <c r="I9" t="str">
        <f t="shared" ca="1" si="7"/>
        <v>Yes</v>
      </c>
      <c r="J9">
        <f t="shared" ca="1" si="8"/>
        <v>56</v>
      </c>
      <c r="K9" s="1" t="str">
        <f t="shared" ca="1" si="2"/>
        <v>1 Bore Worm Monarch &amp; 6 Bore Worm Swarms</v>
      </c>
      <c r="M9">
        <f t="shared" si="9"/>
        <v>8</v>
      </c>
      <c r="N9" t="s">
        <v>96</v>
      </c>
    </row>
    <row r="10" spans="1:14">
      <c r="A10" t="str">
        <f t="shared" ca="1" si="3"/>
        <v>No</v>
      </c>
      <c r="B10">
        <f t="shared" ca="1" si="4"/>
        <v>26</v>
      </c>
      <c r="C10" s="1" t="str">
        <f t="shared" ca="1" si="0"/>
        <v>6 Pechs</v>
      </c>
      <c r="D10" s="1"/>
      <c r="E10" t="str">
        <f t="shared" ca="1" si="5"/>
        <v>Yes</v>
      </c>
      <c r="F10">
        <f t="shared" ca="1" si="6"/>
        <v>19</v>
      </c>
      <c r="G10" s="1" t="str">
        <f t="shared" ca="1" si="1"/>
        <v>7 Earth Mephits</v>
      </c>
      <c r="H10" s="1"/>
      <c r="I10" t="str">
        <f t="shared" ca="1" si="7"/>
        <v>No</v>
      </c>
      <c r="J10">
        <f t="shared" ca="1" si="8"/>
        <v>37</v>
      </c>
      <c r="K10" s="1" t="str">
        <f t="shared" ca="1" si="2"/>
        <v>1 Greater Mud Elemental</v>
      </c>
      <c r="M10">
        <f t="shared" si="9"/>
        <v>9</v>
      </c>
      <c r="N10" t="s">
        <v>96</v>
      </c>
    </row>
    <row r="11" spans="1:14">
      <c r="A11" t="str">
        <f t="shared" ca="1" si="3"/>
        <v>Yes</v>
      </c>
      <c r="B11">
        <f t="shared" ca="1" si="4"/>
        <v>47</v>
      </c>
      <c r="C11" s="1" t="str">
        <f t="shared" ca="1" si="0"/>
        <v>1 Huge Earth Elementals</v>
      </c>
      <c r="D11" s="1"/>
      <c r="E11" t="str">
        <f t="shared" ca="1" si="5"/>
        <v>Yes</v>
      </c>
      <c r="F11">
        <f t="shared" ca="1" si="6"/>
        <v>47</v>
      </c>
      <c r="G11" s="1" t="str">
        <f t="shared" ca="1" si="1"/>
        <v>1 Huge Earth Elementals</v>
      </c>
      <c r="H11" s="1"/>
      <c r="I11" t="str">
        <f t="shared" ca="1" si="7"/>
        <v>Yes</v>
      </c>
      <c r="J11">
        <f t="shared" ca="1" si="8"/>
        <v>84</v>
      </c>
      <c r="K11" s="1" t="str">
        <f t="shared" ca="1" si="2"/>
        <v>2 Grenadier Troops</v>
      </c>
      <c r="M11">
        <f t="shared" si="9"/>
        <v>10</v>
      </c>
      <c r="N11" t="s">
        <v>96</v>
      </c>
    </row>
    <row r="12" spans="1:14">
      <c r="A12" t="str">
        <f t="shared" ca="1" si="3"/>
        <v>Yes</v>
      </c>
      <c r="B12">
        <f t="shared" ca="1" si="4"/>
        <v>16</v>
      </c>
      <c r="C12" s="1" t="str">
        <f t="shared" ca="1" si="0"/>
        <v>7 Earth Mephits</v>
      </c>
      <c r="D12" s="1"/>
      <c r="E12" t="str">
        <f t="shared" ca="1" si="5"/>
        <v>Yes</v>
      </c>
      <c r="F12">
        <f t="shared" ca="1" si="6"/>
        <v>96</v>
      </c>
      <c r="G12" s="1" t="str">
        <f t="shared" ca="1" si="1"/>
        <v>Chitinous Queen's Curse</v>
      </c>
      <c r="H12" s="1"/>
      <c r="I12" t="str">
        <f t="shared" ca="1" si="7"/>
        <v>Yes</v>
      </c>
      <c r="J12">
        <f t="shared" ca="1" si="8"/>
        <v>12</v>
      </c>
      <c r="K12" s="1" t="str">
        <f t="shared" ca="1" si="2"/>
        <v>3 Ankhegs</v>
      </c>
      <c r="M12">
        <f t="shared" si="9"/>
        <v>11</v>
      </c>
      <c r="N12" t="s">
        <v>97</v>
      </c>
    </row>
    <row r="13" spans="1:14">
      <c r="A13" t="str">
        <f t="shared" ca="1" si="3"/>
        <v>Yes</v>
      </c>
      <c r="B13">
        <f t="shared" ca="1" si="4"/>
        <v>40</v>
      </c>
      <c r="C13" s="1" t="str">
        <f t="shared" ca="1" si="0"/>
        <v>1 Greater Mud Elemental</v>
      </c>
      <c r="D13" s="1"/>
      <c r="E13" t="str">
        <f t="shared" ca="1" si="5"/>
        <v>Yes</v>
      </c>
      <c r="F13">
        <f t="shared" ca="1" si="6"/>
        <v>1</v>
      </c>
      <c r="G13" s="1" t="str">
        <f t="shared" ca="1" si="1"/>
        <v>1 bulette</v>
      </c>
      <c r="H13" s="1"/>
      <c r="I13" t="str">
        <f t="shared" ca="1" si="7"/>
        <v>No</v>
      </c>
      <c r="J13">
        <f t="shared" ca="1" si="8"/>
        <v>14</v>
      </c>
      <c r="K13" s="1" t="str">
        <f t="shared" ca="1" si="2"/>
        <v>4 Ankhegs</v>
      </c>
      <c r="M13">
        <f t="shared" si="9"/>
        <v>12</v>
      </c>
      <c r="N13" t="s">
        <v>97</v>
      </c>
    </row>
    <row r="14" spans="1:14">
      <c r="A14" t="str">
        <f t="shared" ca="1" si="3"/>
        <v>Yes</v>
      </c>
      <c r="B14">
        <f t="shared" ca="1" si="4"/>
        <v>79</v>
      </c>
      <c r="C14" s="1" t="str">
        <f t="shared" ca="1" si="0"/>
        <v>4 Grenadier Troops</v>
      </c>
      <c r="D14" s="1"/>
      <c r="E14" t="str">
        <f t="shared" ca="1" si="5"/>
        <v>Yes</v>
      </c>
      <c r="F14">
        <f t="shared" ca="1" si="6"/>
        <v>27</v>
      </c>
      <c r="G14" s="1" t="str">
        <f t="shared" ca="1" si="1"/>
        <v>10 Pechs</v>
      </c>
      <c r="H14" s="1"/>
      <c r="I14" t="str">
        <f t="shared" ca="1" si="7"/>
        <v>Yes</v>
      </c>
      <c r="J14">
        <f t="shared" ca="1" si="8"/>
        <v>97</v>
      </c>
      <c r="K14" s="1" t="str">
        <f t="shared" ca="1" si="2"/>
        <v>Chitinous Queen's Curse</v>
      </c>
      <c r="M14">
        <f t="shared" si="9"/>
        <v>13</v>
      </c>
      <c r="N14" t="s">
        <v>97</v>
      </c>
    </row>
    <row r="15" spans="1:14">
      <c r="A15" t="str">
        <f t="shared" ca="1" si="3"/>
        <v>Yes</v>
      </c>
      <c r="B15">
        <f t="shared" ca="1" si="4"/>
        <v>77</v>
      </c>
      <c r="C15" s="1" t="str">
        <f t="shared" ca="1" si="0"/>
        <v>Burl Ogres</v>
      </c>
      <c r="D15" s="1"/>
      <c r="E15" t="str">
        <f t="shared" ca="1" si="5"/>
        <v>Yes</v>
      </c>
      <c r="F15">
        <f t="shared" ca="1" si="6"/>
        <v>42</v>
      </c>
      <c r="G15" s="1" t="str">
        <f t="shared" ca="1" si="1"/>
        <v>1 Greater Mud Elemental</v>
      </c>
      <c r="H15" s="1"/>
      <c r="I15" t="str">
        <f t="shared" ca="1" si="7"/>
        <v>Yes</v>
      </c>
      <c r="J15">
        <f t="shared" ca="1" si="8"/>
        <v>43</v>
      </c>
      <c r="K15" s="1" t="str">
        <f t="shared" ca="1" si="2"/>
        <v>4 Huge Earth Elementals</v>
      </c>
      <c r="M15">
        <f t="shared" si="9"/>
        <v>14</v>
      </c>
      <c r="N15" t="s">
        <v>97</v>
      </c>
    </row>
    <row r="16" spans="1:14">
      <c r="A16" t="str">
        <f t="shared" ca="1" si="3"/>
        <v>Yes</v>
      </c>
      <c r="B16">
        <f t="shared" ca="1" si="4"/>
        <v>51</v>
      </c>
      <c r="C16" s="1" t="str">
        <f t="shared" ca="1" si="0"/>
        <v>1 Bore Worm Monarch &amp; 5 Bore Worm Swarms</v>
      </c>
      <c r="D16" s="1"/>
      <c r="E16" t="str">
        <f t="shared" ca="1" si="5"/>
        <v>No</v>
      </c>
      <c r="F16">
        <f t="shared" ca="1" si="6"/>
        <v>15</v>
      </c>
      <c r="G16" s="1" t="str">
        <f t="shared" ca="1" si="1"/>
        <v>5 Ankhegs</v>
      </c>
      <c r="H16" s="1"/>
      <c r="I16" t="str">
        <f t="shared" ca="1" si="7"/>
        <v>Yes</v>
      </c>
      <c r="J16">
        <f t="shared" ca="1" si="8"/>
        <v>100</v>
      </c>
      <c r="K16" s="1" t="str">
        <f t="shared" ca="1" si="2"/>
        <v>1 Athach</v>
      </c>
      <c r="M16">
        <f t="shared" si="9"/>
        <v>15</v>
      </c>
      <c r="N16" t="s">
        <v>97</v>
      </c>
    </row>
    <row r="17" spans="1:14">
      <c r="A17" t="str">
        <f t="shared" ca="1" si="3"/>
        <v>Yes</v>
      </c>
      <c r="B17">
        <f t="shared" ca="1" si="4"/>
        <v>80</v>
      </c>
      <c r="C17" s="1" t="str">
        <f t="shared" ca="1" si="0"/>
        <v>1 Grenadier Troops</v>
      </c>
      <c r="D17" s="1"/>
      <c r="E17" t="str">
        <f t="shared" ca="1" si="5"/>
        <v>Yes</v>
      </c>
      <c r="F17">
        <f t="shared" ca="1" si="6"/>
        <v>16</v>
      </c>
      <c r="G17" s="1" t="str">
        <f t="shared" ca="1" si="1"/>
        <v>7 Earth Mephits</v>
      </c>
      <c r="H17" s="1"/>
      <c r="I17" t="str">
        <f t="shared" ca="1" si="7"/>
        <v>Yes</v>
      </c>
      <c r="J17">
        <f t="shared" ca="1" si="8"/>
        <v>71</v>
      </c>
      <c r="K17" s="1" t="str">
        <f t="shared" ca="1" si="2"/>
        <v>1 Clockwork Excavator</v>
      </c>
      <c r="M17">
        <f t="shared" si="9"/>
        <v>16</v>
      </c>
      <c r="N17" t="s">
        <v>97</v>
      </c>
    </row>
    <row r="18" spans="1:14">
      <c r="A18" t="str">
        <f t="shared" ca="1" si="3"/>
        <v>Yes</v>
      </c>
      <c r="B18">
        <f t="shared" ca="1" si="4"/>
        <v>31</v>
      </c>
      <c r="C18" s="1" t="str">
        <f t="shared" ca="1" si="0"/>
        <v>2 Hobgoblin Troops</v>
      </c>
      <c r="D18" s="1"/>
      <c r="E18" t="str">
        <f t="shared" ca="1" si="5"/>
        <v>Yes</v>
      </c>
      <c r="F18">
        <f t="shared" ca="1" si="6"/>
        <v>51</v>
      </c>
      <c r="G18" s="1" t="str">
        <f t="shared" ca="1" si="1"/>
        <v>1 Bore Worm Monarch &amp; 5 Bore Worm Swarms</v>
      </c>
      <c r="H18" s="1"/>
      <c r="I18" t="str">
        <f t="shared" ca="1" si="7"/>
        <v>Yes</v>
      </c>
      <c r="J18">
        <f t="shared" ca="1" si="8"/>
        <v>63</v>
      </c>
      <c r="K18" s="1" t="str">
        <f t="shared" ca="1" si="2"/>
        <v>1 Beastmaster Troop</v>
      </c>
      <c r="M18">
        <f t="shared" si="9"/>
        <v>17</v>
      </c>
      <c r="N18" t="s">
        <v>97</v>
      </c>
    </row>
    <row r="19" spans="1:14">
      <c r="A19" t="str">
        <f t="shared" ca="1" si="3"/>
        <v>Yes</v>
      </c>
      <c r="B19">
        <f t="shared" ca="1" si="4"/>
        <v>89</v>
      </c>
      <c r="C19" s="1" t="str">
        <f t="shared" ca="1" si="0"/>
        <v>1 Genghyrl</v>
      </c>
      <c r="D19" s="1"/>
      <c r="E19" t="str">
        <f t="shared" ca="1" si="5"/>
        <v>Yes</v>
      </c>
      <c r="F19">
        <f t="shared" ca="1" si="6"/>
        <v>47</v>
      </c>
      <c r="G19" s="1" t="str">
        <f t="shared" ca="1" si="1"/>
        <v>1 Huge Earth Elementals</v>
      </c>
      <c r="H19" s="1"/>
      <c r="I19" t="str">
        <f t="shared" ca="1" si="7"/>
        <v>Yes</v>
      </c>
      <c r="J19">
        <f t="shared" ca="1" si="8"/>
        <v>34</v>
      </c>
      <c r="K19" s="1" t="str">
        <f t="shared" ca="1" si="2"/>
        <v>2 Hobgoblin Troops</v>
      </c>
      <c r="M19">
        <f t="shared" si="9"/>
        <v>18</v>
      </c>
      <c r="N19" t="s">
        <v>97</v>
      </c>
    </row>
    <row r="20" spans="1:14">
      <c r="A20" t="str">
        <f t="shared" ca="1" si="3"/>
        <v>Yes</v>
      </c>
      <c r="B20">
        <f t="shared" ca="1" si="4"/>
        <v>9</v>
      </c>
      <c r="C20" s="1" t="str">
        <f t="shared" ca="1" si="0"/>
        <v>2 Ankhegs</v>
      </c>
      <c r="D20" s="1"/>
      <c r="E20" t="str">
        <f t="shared" ca="1" si="5"/>
        <v>Yes</v>
      </c>
      <c r="F20">
        <f t="shared" ca="1" si="6"/>
        <v>3</v>
      </c>
      <c r="G20" s="1" t="str">
        <f t="shared" ca="1" si="1"/>
        <v>1 bulette</v>
      </c>
      <c r="H20" s="1"/>
      <c r="I20" t="str">
        <f t="shared" ca="1" si="7"/>
        <v>Yes</v>
      </c>
      <c r="J20">
        <f t="shared" ca="1" si="8"/>
        <v>71</v>
      </c>
      <c r="K20" s="1" t="str">
        <f t="shared" ca="1" si="2"/>
        <v>1 Clockwork Excavator</v>
      </c>
      <c r="M20">
        <f t="shared" si="9"/>
        <v>19</v>
      </c>
      <c r="N20" t="s">
        <v>97</v>
      </c>
    </row>
    <row r="21" spans="1:14">
      <c r="A21" t="str">
        <f t="shared" ca="1" si="3"/>
        <v>Yes</v>
      </c>
      <c r="B21">
        <f t="shared" ca="1" si="4"/>
        <v>76</v>
      </c>
      <c r="C21" s="1" t="str">
        <f t="shared" ca="1" si="0"/>
        <v>Burl Ogres</v>
      </c>
      <c r="D21" s="1"/>
      <c r="E21" t="str">
        <f t="shared" ca="1" si="5"/>
        <v>Yes</v>
      </c>
      <c r="F21">
        <f t="shared" ca="1" si="6"/>
        <v>75</v>
      </c>
      <c r="G21" s="1" t="str">
        <f t="shared" ca="1" si="1"/>
        <v>Burl Ogres</v>
      </c>
      <c r="H21" s="1"/>
      <c r="I21" t="str">
        <f t="shared" ca="1" si="7"/>
        <v>Yes</v>
      </c>
      <c r="J21">
        <f t="shared" ca="1" si="8"/>
        <v>15</v>
      </c>
      <c r="K21" s="1" t="str">
        <f t="shared" ca="1" si="2"/>
        <v>5 Ankhegs</v>
      </c>
      <c r="M21">
        <f t="shared" si="9"/>
        <v>20</v>
      </c>
      <c r="N21" t="s">
        <v>97</v>
      </c>
    </row>
    <row r="22" spans="1:14">
      <c r="A22" t="str">
        <f t="shared" ca="1" si="3"/>
        <v>Yes</v>
      </c>
      <c r="B22">
        <f t="shared" ca="1" si="4"/>
        <v>47</v>
      </c>
      <c r="C22" s="1" t="str">
        <f t="shared" ca="1" si="0"/>
        <v>1 Huge Earth Elementals</v>
      </c>
      <c r="D22" s="1"/>
      <c r="E22" t="str">
        <f t="shared" ca="1" si="5"/>
        <v>Yes</v>
      </c>
      <c r="F22">
        <f t="shared" ca="1" si="6"/>
        <v>99</v>
      </c>
      <c r="G22" s="1" t="str">
        <f t="shared" ca="1" si="1"/>
        <v>1 Athach</v>
      </c>
      <c r="H22" s="1"/>
      <c r="I22" t="str">
        <f t="shared" ca="1" si="7"/>
        <v>No</v>
      </c>
      <c r="J22">
        <f t="shared" ca="1" si="8"/>
        <v>66</v>
      </c>
      <c r="K22" s="1" t="str">
        <f t="shared" ca="1" si="2"/>
        <v>1 Beastmaster Troop</v>
      </c>
      <c r="M22">
        <f t="shared" si="9"/>
        <v>21</v>
      </c>
      <c r="N22" t="s">
        <v>97</v>
      </c>
    </row>
    <row r="23" spans="1:14">
      <c r="A23" t="str">
        <f t="shared" ca="1" si="3"/>
        <v>No</v>
      </c>
      <c r="B23">
        <f t="shared" ca="1" si="4"/>
        <v>5</v>
      </c>
      <c r="C23" s="1" t="str">
        <f t="shared" ca="1" si="0"/>
        <v>1 bulette</v>
      </c>
      <c r="D23" s="1"/>
      <c r="E23" t="str">
        <f t="shared" ca="1" si="5"/>
        <v>Yes</v>
      </c>
      <c r="F23">
        <f t="shared" ca="1" si="6"/>
        <v>17</v>
      </c>
      <c r="G23" s="1" t="str">
        <f t="shared" ca="1" si="1"/>
        <v>7 Earth Mephits</v>
      </c>
      <c r="H23" s="1"/>
      <c r="I23" t="str">
        <f t="shared" ca="1" si="7"/>
        <v>Yes</v>
      </c>
      <c r="J23">
        <f t="shared" ca="1" si="8"/>
        <v>31</v>
      </c>
      <c r="K23" s="1" t="str">
        <f t="shared" ca="1" si="2"/>
        <v>2 Hobgoblin Troops</v>
      </c>
      <c r="M23">
        <f t="shared" si="9"/>
        <v>22</v>
      </c>
      <c r="N23" t="s">
        <v>97</v>
      </c>
    </row>
    <row r="24" spans="1:14">
      <c r="A24" t="str">
        <f t="shared" ca="1" si="3"/>
        <v>No</v>
      </c>
      <c r="B24">
        <f t="shared" ca="1" si="4"/>
        <v>4</v>
      </c>
      <c r="C24" s="1" t="str">
        <f t="shared" ca="1" si="0"/>
        <v>1 bulette</v>
      </c>
      <c r="D24" s="1"/>
      <c r="E24" t="str">
        <f t="shared" ca="1" si="5"/>
        <v>Yes</v>
      </c>
      <c r="F24">
        <f t="shared" ca="1" si="6"/>
        <v>38</v>
      </c>
      <c r="G24" s="1" t="str">
        <f t="shared" ca="1" si="1"/>
        <v>1 Greater Mud Elemental</v>
      </c>
      <c r="H24" s="1"/>
      <c r="I24" t="str">
        <f t="shared" ca="1" si="7"/>
        <v>Yes</v>
      </c>
      <c r="J24">
        <f t="shared" ca="1" si="8"/>
        <v>36</v>
      </c>
      <c r="K24" s="1" t="str">
        <f t="shared" ca="1" si="2"/>
        <v>1 Greater Mud Elemental</v>
      </c>
      <c r="M24">
        <f t="shared" si="9"/>
        <v>23</v>
      </c>
      <c r="N24" t="str">
        <f ca="1">CONCATENATE((INT(RAND()*6)+1)," Morlock Creepers")</f>
        <v>6 Morlock Creepers</v>
      </c>
    </row>
    <row r="25" spans="1:14">
      <c r="A25" t="str">
        <f t="shared" ca="1" si="3"/>
        <v>Yes</v>
      </c>
      <c r="B25">
        <f t="shared" ca="1" si="4"/>
        <v>33</v>
      </c>
      <c r="C25" s="1" t="str">
        <f t="shared" ca="1" si="0"/>
        <v>3 Hobgoblin Troops</v>
      </c>
      <c r="D25" s="1"/>
      <c r="E25" t="str">
        <f t="shared" ca="1" si="5"/>
        <v>Yes</v>
      </c>
      <c r="F25">
        <f t="shared" ca="1" si="6"/>
        <v>27</v>
      </c>
      <c r="G25" s="1" t="str">
        <f t="shared" ca="1" si="1"/>
        <v>10 Pechs</v>
      </c>
      <c r="H25" s="1"/>
      <c r="I25" t="str">
        <f t="shared" ca="1" si="7"/>
        <v>Yes</v>
      </c>
      <c r="J25">
        <f t="shared" ca="1" si="8"/>
        <v>16</v>
      </c>
      <c r="K25" s="1" t="str">
        <f t="shared" ca="1" si="2"/>
        <v>7 Earth Mephits</v>
      </c>
      <c r="M25">
        <f t="shared" si="9"/>
        <v>24</v>
      </c>
      <c r="N25" t="str">
        <f t="shared" ref="N25:N34" ca="1" si="10">CONCATENATE((INT(RAND()*6)+1)," Morlock Creepers")</f>
        <v>2 Morlock Creepers</v>
      </c>
    </row>
    <row r="26" spans="1:14">
      <c r="A26" t="str">
        <f t="shared" ca="1" si="3"/>
        <v>Yes</v>
      </c>
      <c r="B26">
        <f t="shared" ca="1" si="4"/>
        <v>34</v>
      </c>
      <c r="C26" s="1" t="str">
        <f t="shared" ca="1" si="0"/>
        <v>2 Hobgoblin Troops</v>
      </c>
      <c r="D26" s="1"/>
      <c r="E26" t="str">
        <f t="shared" ca="1" si="5"/>
        <v>Yes</v>
      </c>
      <c r="F26">
        <f t="shared" ca="1" si="6"/>
        <v>20</v>
      </c>
      <c r="G26" s="1" t="str">
        <f t="shared" ca="1" si="1"/>
        <v>7 Earth Mephits</v>
      </c>
      <c r="H26" s="1"/>
      <c r="I26" t="str">
        <f t="shared" ca="1" si="7"/>
        <v>Yes</v>
      </c>
      <c r="J26">
        <f t="shared" ca="1" si="8"/>
        <v>38</v>
      </c>
      <c r="K26" s="1" t="str">
        <f t="shared" ca="1" si="2"/>
        <v>1 Greater Mud Elemental</v>
      </c>
      <c r="M26">
        <f t="shared" si="9"/>
        <v>25</v>
      </c>
      <c r="N26" t="str">
        <f t="shared" ca="1" si="10"/>
        <v>6 Morlock Creepers</v>
      </c>
    </row>
    <row r="27" spans="1:14">
      <c r="A27" t="str">
        <f t="shared" ca="1" si="3"/>
        <v>Yes</v>
      </c>
      <c r="B27">
        <f t="shared" ca="1" si="4"/>
        <v>28</v>
      </c>
      <c r="C27" s="1" t="str">
        <f t="shared" ca="1" si="0"/>
        <v>11 Pechs</v>
      </c>
      <c r="D27" s="1"/>
      <c r="E27" t="str">
        <f t="shared" ca="1" si="5"/>
        <v>Yes</v>
      </c>
      <c r="F27">
        <f t="shared" ca="1" si="6"/>
        <v>40</v>
      </c>
      <c r="G27" s="1" t="str">
        <f t="shared" ca="1" si="1"/>
        <v>1 Greater Mud Elemental</v>
      </c>
      <c r="H27" s="1"/>
      <c r="I27" t="str">
        <f t="shared" ca="1" si="7"/>
        <v>No</v>
      </c>
      <c r="J27">
        <f t="shared" ca="1" si="8"/>
        <v>36</v>
      </c>
      <c r="K27" s="1" t="str">
        <f t="shared" ca="1" si="2"/>
        <v>1 Greater Mud Elemental</v>
      </c>
      <c r="M27">
        <f t="shared" si="9"/>
        <v>26</v>
      </c>
      <c r="N27" t="str">
        <f t="shared" ca="1" si="10"/>
        <v>6 Morlock Creepers</v>
      </c>
    </row>
    <row r="28" spans="1:14">
      <c r="A28" t="str">
        <f t="shared" ca="1" si="3"/>
        <v>Yes</v>
      </c>
      <c r="B28">
        <f t="shared" ca="1" si="4"/>
        <v>20</v>
      </c>
      <c r="C28" s="1" t="str">
        <f t="shared" ca="1" si="0"/>
        <v>7 Earth Mephits</v>
      </c>
      <c r="D28" s="1"/>
      <c r="E28" t="str">
        <f t="shared" ca="1" si="5"/>
        <v>Yes</v>
      </c>
      <c r="F28">
        <f t="shared" ca="1" si="6"/>
        <v>23</v>
      </c>
      <c r="G28" s="1" t="str">
        <f t="shared" ca="1" si="1"/>
        <v>7 Pechs</v>
      </c>
      <c r="H28" s="1"/>
      <c r="I28" t="str">
        <f t="shared" ca="1" si="7"/>
        <v>No</v>
      </c>
      <c r="J28">
        <f t="shared" ca="1" si="8"/>
        <v>66</v>
      </c>
      <c r="K28" s="1" t="str">
        <f t="shared" ca="1" si="2"/>
        <v>1 Beastmaster Troop</v>
      </c>
      <c r="M28">
        <f t="shared" si="9"/>
        <v>27</v>
      </c>
      <c r="N28" t="str">
        <f t="shared" ca="1" si="10"/>
        <v>1 Morlock Creepers</v>
      </c>
    </row>
    <row r="29" spans="1:14">
      <c r="A29" t="str">
        <f t="shared" ca="1" si="3"/>
        <v>Yes</v>
      </c>
      <c r="B29">
        <f t="shared" ca="1" si="4"/>
        <v>46</v>
      </c>
      <c r="C29" s="1" t="str">
        <f t="shared" ca="1" si="0"/>
        <v>4 Huge Earth Elementals</v>
      </c>
      <c r="D29" s="1"/>
      <c r="E29" t="str">
        <f t="shared" ca="1" si="5"/>
        <v>Yes</v>
      </c>
      <c r="F29">
        <f t="shared" ca="1" si="6"/>
        <v>11</v>
      </c>
      <c r="G29" s="1" t="str">
        <f t="shared" ca="1" si="1"/>
        <v>6 Ankhegs</v>
      </c>
      <c r="H29" s="1"/>
      <c r="I29" t="str">
        <f t="shared" ca="1" si="7"/>
        <v>Yes</v>
      </c>
      <c r="J29">
        <f t="shared" ca="1" si="8"/>
        <v>25</v>
      </c>
      <c r="K29" s="1" t="str">
        <f t="shared" ca="1" si="2"/>
        <v>5 Pechs</v>
      </c>
      <c r="M29">
        <f t="shared" si="9"/>
        <v>28</v>
      </c>
      <c r="N29" t="str">
        <f t="shared" ca="1" si="10"/>
        <v>4 Morlock Creepers</v>
      </c>
    </row>
    <row r="30" spans="1:14">
      <c r="A30" t="str">
        <f t="shared" ca="1" si="3"/>
        <v>Yes</v>
      </c>
      <c r="B30">
        <f t="shared" ca="1" si="4"/>
        <v>100</v>
      </c>
      <c r="C30" s="1" t="str">
        <f t="shared" ca="1" si="0"/>
        <v>1 Athach</v>
      </c>
      <c r="D30" s="1"/>
      <c r="E30" t="str">
        <f t="shared" ca="1" si="5"/>
        <v>Yes</v>
      </c>
      <c r="F30">
        <f t="shared" ca="1" si="6"/>
        <v>33</v>
      </c>
      <c r="G30" s="1" t="str">
        <f t="shared" ca="1" si="1"/>
        <v>3 Hobgoblin Troops</v>
      </c>
      <c r="H30" s="1"/>
      <c r="I30" t="str">
        <f t="shared" ca="1" si="7"/>
        <v>Yes</v>
      </c>
      <c r="J30">
        <f t="shared" ca="1" si="8"/>
        <v>66</v>
      </c>
      <c r="K30" s="1" t="str">
        <f t="shared" ca="1" si="2"/>
        <v>1 Beastmaster Troop</v>
      </c>
      <c r="M30">
        <f t="shared" si="9"/>
        <v>29</v>
      </c>
      <c r="N30" t="str">
        <f t="shared" ca="1" si="10"/>
        <v>2 Morlock Creepers</v>
      </c>
    </row>
    <row r="31" spans="1:14">
      <c r="A31" t="str">
        <f t="shared" ca="1" si="3"/>
        <v>Yes</v>
      </c>
      <c r="B31">
        <f t="shared" ca="1" si="4"/>
        <v>89</v>
      </c>
      <c r="C31" s="1" t="str">
        <f t="shared" ca="1" si="0"/>
        <v>1 Genghyrl</v>
      </c>
      <c r="D31" s="1"/>
      <c r="E31" t="str">
        <f t="shared" ca="1" si="5"/>
        <v>No</v>
      </c>
      <c r="F31">
        <f t="shared" ca="1" si="6"/>
        <v>87</v>
      </c>
      <c r="G31" s="1" t="str">
        <f t="shared" ca="1" si="1"/>
        <v>1 Genghyrl</v>
      </c>
      <c r="H31" s="1"/>
      <c r="I31" t="str">
        <f t="shared" ca="1" si="7"/>
        <v>Yes</v>
      </c>
      <c r="J31">
        <f t="shared" ca="1" si="8"/>
        <v>9</v>
      </c>
      <c r="K31" s="1" t="str">
        <f t="shared" ca="1" si="2"/>
        <v>2 Ankhegs</v>
      </c>
      <c r="M31">
        <f t="shared" si="9"/>
        <v>30</v>
      </c>
      <c r="N31" t="str">
        <f t="shared" ca="1" si="10"/>
        <v>1 Morlock Creepers</v>
      </c>
    </row>
    <row r="32" spans="1:14">
      <c r="A32" t="str">
        <f t="shared" ca="1" si="3"/>
        <v>Yes</v>
      </c>
      <c r="B32">
        <f t="shared" ca="1" si="4"/>
        <v>73</v>
      </c>
      <c r="C32" s="1" t="str">
        <f t="shared" ca="1" si="0"/>
        <v>Burl Ogres</v>
      </c>
      <c r="D32" s="1"/>
      <c r="E32" t="str">
        <f t="shared" ca="1" si="5"/>
        <v>Yes</v>
      </c>
      <c r="F32">
        <f t="shared" ca="1" si="6"/>
        <v>22</v>
      </c>
      <c r="G32" s="1" t="str">
        <f t="shared" ca="1" si="1"/>
        <v>5 Earth Mephits</v>
      </c>
      <c r="H32" s="1"/>
      <c r="I32" t="str">
        <f t="shared" ca="1" si="7"/>
        <v>Yes</v>
      </c>
      <c r="J32">
        <f t="shared" ca="1" si="8"/>
        <v>8</v>
      </c>
      <c r="K32" s="1" t="str">
        <f t="shared" ca="1" si="2"/>
        <v>6 Ankhegs</v>
      </c>
      <c r="M32">
        <f t="shared" si="9"/>
        <v>31</v>
      </c>
      <c r="N32" t="str">
        <f t="shared" ca="1" si="10"/>
        <v>6 Morlock Creepers</v>
      </c>
    </row>
    <row r="33" spans="1:14">
      <c r="A33" t="str">
        <f t="shared" ca="1" si="3"/>
        <v>Yes</v>
      </c>
      <c r="B33">
        <f t="shared" ca="1" si="4"/>
        <v>85</v>
      </c>
      <c r="C33" s="1" t="str">
        <f t="shared" ca="1" si="0"/>
        <v>2 Grenadier Troops</v>
      </c>
      <c r="D33" s="1"/>
      <c r="E33" t="str">
        <f t="shared" ca="1" si="5"/>
        <v>Yes</v>
      </c>
      <c r="F33">
        <f t="shared" ca="1" si="6"/>
        <v>51</v>
      </c>
      <c r="G33" s="1" t="str">
        <f t="shared" ca="1" si="1"/>
        <v>1 Bore Worm Monarch &amp; 5 Bore Worm Swarms</v>
      </c>
      <c r="H33" s="1"/>
      <c r="I33" t="str">
        <f t="shared" ca="1" si="7"/>
        <v>Yes</v>
      </c>
      <c r="J33">
        <f t="shared" ca="1" si="8"/>
        <v>83</v>
      </c>
      <c r="K33" s="1" t="str">
        <f t="shared" ca="1" si="2"/>
        <v>2 Grenadier Troops</v>
      </c>
      <c r="M33">
        <f t="shared" si="9"/>
        <v>32</v>
      </c>
      <c r="N33" t="str">
        <f t="shared" ca="1" si="10"/>
        <v>3 Morlock Creepers</v>
      </c>
    </row>
    <row r="34" spans="1:14">
      <c r="A34" t="str">
        <f t="shared" ca="1" si="3"/>
        <v>Yes</v>
      </c>
      <c r="B34">
        <f t="shared" ca="1" si="4"/>
        <v>6</v>
      </c>
      <c r="C34" s="1" t="str">
        <f t="shared" ref="C34:C51" ca="1" si="11">VLOOKUP(B34,AssaultEncounters,2)</f>
        <v>1 bulette</v>
      </c>
      <c r="D34" s="1"/>
      <c r="E34" t="str">
        <f t="shared" ca="1" si="5"/>
        <v>No</v>
      </c>
      <c r="F34">
        <f t="shared" ca="1" si="6"/>
        <v>19</v>
      </c>
      <c r="G34" s="1" t="str">
        <f t="shared" ref="G34:G51" ca="1" si="12">VLOOKUP(F34,AssaultEncounters,2)</f>
        <v>7 Earth Mephits</v>
      </c>
      <c r="H34" s="1"/>
      <c r="I34" t="str">
        <f t="shared" ca="1" si="7"/>
        <v>Yes</v>
      </c>
      <c r="J34">
        <f t="shared" ca="1" si="8"/>
        <v>30</v>
      </c>
      <c r="K34" s="1" t="str">
        <f t="shared" ref="K34:K51" ca="1" si="13">VLOOKUP(J34,AssaultEncounters,2)</f>
        <v>1 Hobgoblin Troops</v>
      </c>
      <c r="M34">
        <f t="shared" si="9"/>
        <v>33</v>
      </c>
      <c r="N34" t="str">
        <f t="shared" ca="1" si="10"/>
        <v>1 Morlock Creepers</v>
      </c>
    </row>
    <row r="35" spans="1:14">
      <c r="A35" t="str">
        <f t="shared" ca="1" si="3"/>
        <v>Yes</v>
      </c>
      <c r="B35">
        <f t="shared" ca="1" si="4"/>
        <v>36</v>
      </c>
      <c r="C35" s="1" t="str">
        <f t="shared" ca="1" si="11"/>
        <v>1 Greater Mud Elemental</v>
      </c>
      <c r="D35" s="1"/>
      <c r="E35" t="str">
        <f t="shared" ca="1" si="5"/>
        <v>Yes</v>
      </c>
      <c r="F35">
        <f t="shared" ca="1" si="6"/>
        <v>30</v>
      </c>
      <c r="G35" s="1" t="str">
        <f t="shared" ca="1" si="12"/>
        <v>1 Hobgoblin Troops</v>
      </c>
      <c r="H35" s="1"/>
      <c r="I35" t="str">
        <f t="shared" ca="1" si="7"/>
        <v>Yes</v>
      </c>
      <c r="J35">
        <f t="shared" ca="1" si="8"/>
        <v>9</v>
      </c>
      <c r="K35" s="1" t="str">
        <f t="shared" ca="1" si="13"/>
        <v>2 Ankhegs</v>
      </c>
      <c r="M35">
        <f t="shared" si="9"/>
        <v>34</v>
      </c>
      <c r="N35" t="str">
        <f ca="1">CONCATENATE(INT(RAND()*4)+1," Ogre Hunters")</f>
        <v>4 Ogre Hunters</v>
      </c>
    </row>
    <row r="36" spans="1:14">
      <c r="A36" t="str">
        <f t="shared" ca="1" si="3"/>
        <v>Yes</v>
      </c>
      <c r="B36">
        <f t="shared" ca="1" si="4"/>
        <v>46</v>
      </c>
      <c r="C36" s="1" t="str">
        <f t="shared" ca="1" si="11"/>
        <v>4 Huge Earth Elementals</v>
      </c>
      <c r="D36" s="1"/>
      <c r="E36" t="str">
        <f t="shared" ca="1" si="5"/>
        <v>Yes</v>
      </c>
      <c r="F36">
        <f t="shared" ca="1" si="6"/>
        <v>81</v>
      </c>
      <c r="G36" s="1" t="str">
        <f t="shared" ca="1" si="12"/>
        <v>3 Grenadier Troops</v>
      </c>
      <c r="H36" s="1"/>
      <c r="I36" t="str">
        <f t="shared" ca="1" si="7"/>
        <v>Yes</v>
      </c>
      <c r="J36">
        <f t="shared" ca="1" si="8"/>
        <v>30</v>
      </c>
      <c r="K36" s="1" t="str">
        <f t="shared" ca="1" si="13"/>
        <v>1 Hobgoblin Troops</v>
      </c>
      <c r="M36">
        <f t="shared" si="9"/>
        <v>35</v>
      </c>
      <c r="N36" t="str">
        <f t="shared" ref="N36:N45" ca="1" si="14">CONCATENATE(INT(RAND()*4)+1," Ogre Hunters")</f>
        <v>2 Ogre Hunters</v>
      </c>
    </row>
    <row r="37" spans="1:14">
      <c r="A37" t="str">
        <f t="shared" ca="1" si="3"/>
        <v>Yes</v>
      </c>
      <c r="B37">
        <f t="shared" ca="1" si="4"/>
        <v>64</v>
      </c>
      <c r="C37" s="1" t="str">
        <f t="shared" ca="1" si="11"/>
        <v>1 Beastmaster Troop</v>
      </c>
      <c r="D37" s="1"/>
      <c r="E37" t="str">
        <f t="shared" ca="1" si="5"/>
        <v>Yes</v>
      </c>
      <c r="F37">
        <f t="shared" ca="1" si="6"/>
        <v>26</v>
      </c>
      <c r="G37" s="1" t="str">
        <f t="shared" ca="1" si="12"/>
        <v>6 Pechs</v>
      </c>
      <c r="H37" s="1"/>
      <c r="I37" t="str">
        <f t="shared" ca="1" si="7"/>
        <v>Yes</v>
      </c>
      <c r="J37">
        <f t="shared" ca="1" si="8"/>
        <v>20</v>
      </c>
      <c r="K37" s="1" t="str">
        <f t="shared" ca="1" si="13"/>
        <v>7 Earth Mephits</v>
      </c>
      <c r="M37">
        <f t="shared" si="9"/>
        <v>36</v>
      </c>
      <c r="N37" t="str">
        <f t="shared" ca="1" si="14"/>
        <v>2 Ogre Hunters</v>
      </c>
    </row>
    <row r="38" spans="1:14">
      <c r="A38" t="str">
        <f t="shared" ca="1" si="3"/>
        <v>Yes</v>
      </c>
      <c r="B38">
        <f t="shared" ca="1" si="4"/>
        <v>50</v>
      </c>
      <c r="C38" s="1" t="str">
        <f t="shared" ca="1" si="11"/>
        <v>3 Huge Earth Elementals</v>
      </c>
      <c r="D38" s="1"/>
      <c r="E38" t="str">
        <f t="shared" ca="1" si="5"/>
        <v>No</v>
      </c>
      <c r="F38">
        <f t="shared" ca="1" si="6"/>
        <v>54</v>
      </c>
      <c r="G38" s="1" t="str">
        <f t="shared" ca="1" si="12"/>
        <v>1 Bore Worm Monarch &amp; 1 Bore Worm Swarms</v>
      </c>
      <c r="H38" s="1"/>
      <c r="I38" t="str">
        <f t="shared" ca="1" si="7"/>
        <v>Yes</v>
      </c>
      <c r="J38">
        <f t="shared" ca="1" si="8"/>
        <v>54</v>
      </c>
      <c r="K38" s="1" t="str">
        <f t="shared" ca="1" si="13"/>
        <v>1 Bore Worm Monarch &amp; 1 Bore Worm Swarms</v>
      </c>
      <c r="M38">
        <f t="shared" si="9"/>
        <v>37</v>
      </c>
      <c r="N38" t="str">
        <f t="shared" ca="1" si="14"/>
        <v>1 Ogre Hunters</v>
      </c>
    </row>
    <row r="39" spans="1:14">
      <c r="A39" t="str">
        <f t="shared" ca="1" si="3"/>
        <v>Yes</v>
      </c>
      <c r="B39">
        <f t="shared" ca="1" si="4"/>
        <v>72</v>
      </c>
      <c r="C39" s="1" t="str">
        <f t="shared" ca="1" si="11"/>
        <v>1 Clockwork Excavator</v>
      </c>
      <c r="D39" s="1"/>
      <c r="E39" t="str">
        <f t="shared" ca="1" si="5"/>
        <v>Yes</v>
      </c>
      <c r="F39">
        <f t="shared" ca="1" si="6"/>
        <v>16</v>
      </c>
      <c r="G39" s="1" t="str">
        <f t="shared" ca="1" si="12"/>
        <v>7 Earth Mephits</v>
      </c>
      <c r="H39" s="1"/>
      <c r="I39" t="str">
        <f t="shared" ca="1" si="7"/>
        <v>No</v>
      </c>
      <c r="J39">
        <f t="shared" ca="1" si="8"/>
        <v>77</v>
      </c>
      <c r="K39" s="1" t="str">
        <f t="shared" ca="1" si="13"/>
        <v>Burl Ogres</v>
      </c>
      <c r="M39">
        <f t="shared" si="9"/>
        <v>38</v>
      </c>
      <c r="N39" t="str">
        <f t="shared" ca="1" si="14"/>
        <v>1 Ogre Hunters</v>
      </c>
    </row>
    <row r="40" spans="1:14">
      <c r="A40" t="str">
        <f t="shared" ca="1" si="3"/>
        <v>Yes</v>
      </c>
      <c r="B40">
        <f t="shared" ca="1" si="4"/>
        <v>16</v>
      </c>
      <c r="C40" s="1" t="str">
        <f t="shared" ca="1" si="11"/>
        <v>7 Earth Mephits</v>
      </c>
      <c r="D40" s="1"/>
      <c r="E40" t="str">
        <f t="shared" ca="1" si="5"/>
        <v>Yes</v>
      </c>
      <c r="F40">
        <f t="shared" ca="1" si="6"/>
        <v>24</v>
      </c>
      <c r="G40" s="1" t="str">
        <f t="shared" ca="1" si="12"/>
        <v>3 Pechs</v>
      </c>
      <c r="H40" s="1"/>
      <c r="I40" t="str">
        <f t="shared" ca="1" si="7"/>
        <v>Yes</v>
      </c>
      <c r="J40">
        <f t="shared" ca="1" si="8"/>
        <v>45</v>
      </c>
      <c r="K40" s="1" t="str">
        <f t="shared" ca="1" si="13"/>
        <v>4 Huge Earth Elementals</v>
      </c>
      <c r="M40">
        <f t="shared" si="9"/>
        <v>39</v>
      </c>
      <c r="N40" t="str">
        <f t="shared" ca="1" si="14"/>
        <v>4 Ogre Hunters</v>
      </c>
    </row>
    <row r="41" spans="1:14">
      <c r="A41" t="str">
        <f t="shared" ca="1" si="3"/>
        <v>Yes</v>
      </c>
      <c r="B41">
        <f t="shared" ca="1" si="4"/>
        <v>19</v>
      </c>
      <c r="C41" s="1" t="str">
        <f t="shared" ca="1" si="11"/>
        <v>7 Earth Mephits</v>
      </c>
      <c r="D41" s="1"/>
      <c r="E41" t="str">
        <f t="shared" ca="1" si="5"/>
        <v>No</v>
      </c>
      <c r="F41">
        <f t="shared" ca="1" si="6"/>
        <v>78</v>
      </c>
      <c r="G41" s="1" t="str">
        <f t="shared" ca="1" si="12"/>
        <v>Burl Ogres</v>
      </c>
      <c r="H41" s="1"/>
      <c r="I41" t="str">
        <f t="shared" ca="1" si="7"/>
        <v>No</v>
      </c>
      <c r="J41">
        <f t="shared" ca="1" si="8"/>
        <v>79</v>
      </c>
      <c r="K41" s="1" t="str">
        <f t="shared" ca="1" si="13"/>
        <v>4 Grenadier Troops</v>
      </c>
      <c r="M41">
        <f t="shared" si="9"/>
        <v>40</v>
      </c>
      <c r="N41" t="str">
        <f t="shared" ca="1" si="14"/>
        <v>3 Ogre Hunters</v>
      </c>
    </row>
    <row r="42" spans="1:14">
      <c r="A42" t="str">
        <f t="shared" ca="1" si="3"/>
        <v>Yes</v>
      </c>
      <c r="B42">
        <f t="shared" ca="1" si="4"/>
        <v>98</v>
      </c>
      <c r="C42" s="1" t="str">
        <f t="shared" ca="1" si="11"/>
        <v>Chitinous Queen's Curse</v>
      </c>
      <c r="D42" s="1"/>
      <c r="E42" t="str">
        <f t="shared" ca="1" si="5"/>
        <v>Yes</v>
      </c>
      <c r="F42">
        <f t="shared" ca="1" si="6"/>
        <v>17</v>
      </c>
      <c r="G42" s="1" t="str">
        <f t="shared" ca="1" si="12"/>
        <v>7 Earth Mephits</v>
      </c>
      <c r="H42" s="1"/>
      <c r="I42" t="str">
        <f t="shared" ca="1" si="7"/>
        <v>Yes</v>
      </c>
      <c r="J42">
        <f t="shared" ca="1" si="8"/>
        <v>33</v>
      </c>
      <c r="K42" s="1" t="str">
        <f t="shared" ca="1" si="13"/>
        <v>3 Hobgoblin Troops</v>
      </c>
      <c r="M42">
        <f t="shared" si="9"/>
        <v>41</v>
      </c>
      <c r="N42" t="str">
        <f t="shared" ca="1" si="14"/>
        <v>2 Ogre Hunters</v>
      </c>
    </row>
    <row r="43" spans="1:14">
      <c r="A43" t="str">
        <f t="shared" ca="1" si="3"/>
        <v>Yes</v>
      </c>
      <c r="B43">
        <f t="shared" ca="1" si="4"/>
        <v>8</v>
      </c>
      <c r="C43" s="1" t="str">
        <f t="shared" ca="1" si="11"/>
        <v>6 Ankhegs</v>
      </c>
      <c r="D43" s="1"/>
      <c r="E43" t="str">
        <f t="shared" ca="1" si="5"/>
        <v>No</v>
      </c>
      <c r="F43">
        <f t="shared" ca="1" si="6"/>
        <v>95</v>
      </c>
      <c r="G43" s="1" t="str">
        <f t="shared" ca="1" si="12"/>
        <v>Chitinous Queen's Curse</v>
      </c>
      <c r="H43" s="1"/>
      <c r="I43" t="str">
        <f t="shared" ca="1" si="7"/>
        <v>Yes</v>
      </c>
      <c r="J43">
        <f t="shared" ca="1" si="8"/>
        <v>65</v>
      </c>
      <c r="K43" s="1" t="str">
        <f t="shared" ca="1" si="13"/>
        <v>1 Beastmaster Troop</v>
      </c>
      <c r="M43">
        <f t="shared" si="9"/>
        <v>42</v>
      </c>
      <c r="N43" t="str">
        <f t="shared" ca="1" si="14"/>
        <v>4 Ogre Hunters</v>
      </c>
    </row>
    <row r="44" spans="1:14">
      <c r="A44" t="str">
        <f t="shared" ca="1" si="3"/>
        <v>Yes</v>
      </c>
      <c r="B44">
        <f t="shared" ca="1" si="4"/>
        <v>100</v>
      </c>
      <c r="C44" s="1" t="str">
        <f t="shared" ca="1" si="11"/>
        <v>1 Athach</v>
      </c>
      <c r="D44" s="1"/>
      <c r="E44" t="str">
        <f t="shared" ca="1" si="5"/>
        <v>Yes</v>
      </c>
      <c r="F44">
        <f t="shared" ca="1" si="6"/>
        <v>86</v>
      </c>
      <c r="G44" s="1" t="str">
        <f t="shared" ca="1" si="12"/>
        <v>1 Genghyrl</v>
      </c>
      <c r="H44" s="1"/>
      <c r="I44" t="str">
        <f t="shared" ca="1" si="7"/>
        <v>Yes</v>
      </c>
      <c r="J44">
        <f t="shared" ca="1" si="8"/>
        <v>30</v>
      </c>
      <c r="K44" s="1" t="str">
        <f t="shared" ca="1" si="13"/>
        <v>1 Hobgoblin Troops</v>
      </c>
      <c r="M44">
        <f t="shared" si="9"/>
        <v>43</v>
      </c>
      <c r="N44" t="str">
        <f t="shared" ca="1" si="14"/>
        <v>3 Ogre Hunters</v>
      </c>
    </row>
    <row r="45" spans="1:14">
      <c r="A45" t="str">
        <f t="shared" ca="1" si="3"/>
        <v>Yes</v>
      </c>
      <c r="B45">
        <f t="shared" ca="1" si="4"/>
        <v>20</v>
      </c>
      <c r="C45" s="1" t="str">
        <f t="shared" ca="1" si="11"/>
        <v>7 Earth Mephits</v>
      </c>
      <c r="D45" s="1"/>
      <c r="E45" t="str">
        <f t="shared" ca="1" si="5"/>
        <v>Yes</v>
      </c>
      <c r="F45">
        <f t="shared" ca="1" si="6"/>
        <v>59</v>
      </c>
      <c r="G45" s="1" t="str">
        <f t="shared" ca="1" si="12"/>
        <v>1 Beastmaster Troop</v>
      </c>
      <c r="H45" s="1"/>
      <c r="I45" t="str">
        <f t="shared" ca="1" si="7"/>
        <v>No</v>
      </c>
      <c r="J45">
        <f t="shared" ca="1" si="8"/>
        <v>93</v>
      </c>
      <c r="K45" s="1" t="str">
        <f t="shared" ca="1" si="13"/>
        <v>Chitinous Queen's Curse</v>
      </c>
      <c r="M45">
        <f t="shared" si="9"/>
        <v>44</v>
      </c>
      <c r="N45" t="str">
        <f t="shared" ca="1" si="14"/>
        <v>1 Ogre Hunters</v>
      </c>
    </row>
    <row r="46" spans="1:14">
      <c r="A46" t="str">
        <f t="shared" ca="1" si="3"/>
        <v>Yes</v>
      </c>
      <c r="B46">
        <f t="shared" ca="1" si="4"/>
        <v>71</v>
      </c>
      <c r="C46" s="1" t="str">
        <f t="shared" ca="1" si="11"/>
        <v>1 Clockwork Excavator</v>
      </c>
      <c r="D46" s="1"/>
      <c r="E46" t="str">
        <f t="shared" ca="1" si="5"/>
        <v>Yes</v>
      </c>
      <c r="F46">
        <f t="shared" ca="1" si="6"/>
        <v>18</v>
      </c>
      <c r="G46" s="1" t="str">
        <f t="shared" ca="1" si="12"/>
        <v>4 Earth Mephits</v>
      </c>
      <c r="H46" s="1"/>
      <c r="I46" t="str">
        <f t="shared" ca="1" si="7"/>
        <v>Yes</v>
      </c>
      <c r="J46">
        <f t="shared" ca="1" si="8"/>
        <v>9</v>
      </c>
      <c r="K46" s="1" t="str">
        <f t="shared" ca="1" si="13"/>
        <v>2 Ankhegs</v>
      </c>
      <c r="M46">
        <f t="shared" si="9"/>
        <v>45</v>
      </c>
      <c r="N46" t="s">
        <v>98</v>
      </c>
    </row>
    <row r="47" spans="1:14">
      <c r="A47" t="str">
        <f t="shared" ca="1" si="3"/>
        <v>Yes</v>
      </c>
      <c r="B47">
        <f t="shared" ca="1" si="4"/>
        <v>89</v>
      </c>
      <c r="C47" s="1" t="str">
        <f t="shared" ca="1" si="11"/>
        <v>1 Genghyrl</v>
      </c>
      <c r="D47" s="1"/>
      <c r="E47" t="str">
        <f t="shared" ca="1" si="5"/>
        <v>No</v>
      </c>
      <c r="F47">
        <f t="shared" ca="1" si="6"/>
        <v>2</v>
      </c>
      <c r="G47" s="1" t="str">
        <f t="shared" ca="1" si="12"/>
        <v>1 bulette</v>
      </c>
      <c r="H47" s="1"/>
      <c r="I47" t="str">
        <f t="shared" ca="1" si="7"/>
        <v>Yes</v>
      </c>
      <c r="J47">
        <f t="shared" ca="1" si="8"/>
        <v>38</v>
      </c>
      <c r="K47" s="1" t="str">
        <f t="shared" ca="1" si="13"/>
        <v>1 Greater Mud Elemental</v>
      </c>
      <c r="M47">
        <f t="shared" si="9"/>
        <v>46</v>
      </c>
      <c r="N47" t="s">
        <v>98</v>
      </c>
    </row>
    <row r="48" spans="1:14">
      <c r="A48" t="str">
        <f t="shared" ca="1" si="3"/>
        <v>Yes</v>
      </c>
      <c r="B48">
        <f t="shared" ca="1" si="4"/>
        <v>28</v>
      </c>
      <c r="C48" s="1" t="str">
        <f t="shared" ca="1" si="11"/>
        <v>11 Pechs</v>
      </c>
      <c r="D48" s="1"/>
      <c r="E48" t="str">
        <f t="shared" ca="1" si="5"/>
        <v>Yes</v>
      </c>
      <c r="F48">
        <f t="shared" ca="1" si="6"/>
        <v>31</v>
      </c>
      <c r="G48" s="1" t="str">
        <f t="shared" ca="1" si="12"/>
        <v>2 Hobgoblin Troops</v>
      </c>
      <c r="H48" s="1"/>
      <c r="I48" t="str">
        <f t="shared" ca="1" si="7"/>
        <v>No</v>
      </c>
      <c r="J48">
        <f t="shared" ca="1" si="8"/>
        <v>2</v>
      </c>
      <c r="K48" s="1" t="str">
        <f t="shared" ca="1" si="13"/>
        <v>1 bulette</v>
      </c>
      <c r="M48">
        <f t="shared" si="9"/>
        <v>47</v>
      </c>
      <c r="N48" t="s">
        <v>98</v>
      </c>
    </row>
    <row r="49" spans="1:14">
      <c r="A49" t="str">
        <f t="shared" ca="1" si="3"/>
        <v>Yes</v>
      </c>
      <c r="B49">
        <f t="shared" ca="1" si="4"/>
        <v>74</v>
      </c>
      <c r="C49" s="1" t="str">
        <f t="shared" ca="1" si="11"/>
        <v>Burl Ogres</v>
      </c>
      <c r="D49" s="1"/>
      <c r="E49" t="str">
        <f t="shared" ca="1" si="5"/>
        <v>Yes</v>
      </c>
      <c r="F49">
        <f t="shared" ca="1" si="6"/>
        <v>73</v>
      </c>
      <c r="G49" s="1" t="str">
        <f t="shared" ca="1" si="12"/>
        <v>Burl Ogres</v>
      </c>
      <c r="H49" s="1"/>
      <c r="I49" t="str">
        <f t="shared" ca="1" si="7"/>
        <v>Yes</v>
      </c>
      <c r="J49">
        <f t="shared" ca="1" si="8"/>
        <v>32</v>
      </c>
      <c r="K49" s="1" t="str">
        <f t="shared" ca="1" si="13"/>
        <v>3 Hobgoblin Troops</v>
      </c>
      <c r="M49">
        <f t="shared" si="9"/>
        <v>48</v>
      </c>
      <c r="N49" t="s">
        <v>98</v>
      </c>
    </row>
    <row r="50" spans="1:14">
      <c r="A50" t="str">
        <f t="shared" ca="1" si="3"/>
        <v>Yes</v>
      </c>
      <c r="B50">
        <f t="shared" ca="1" si="4"/>
        <v>77</v>
      </c>
      <c r="C50" s="1" t="str">
        <f t="shared" ca="1" si="11"/>
        <v>Burl Ogres</v>
      </c>
      <c r="D50" s="1"/>
      <c r="E50" t="str">
        <f t="shared" ca="1" si="5"/>
        <v>Yes</v>
      </c>
      <c r="F50">
        <f t="shared" ca="1" si="6"/>
        <v>9</v>
      </c>
      <c r="G50" s="1" t="str">
        <f t="shared" ca="1" si="12"/>
        <v>2 Ankhegs</v>
      </c>
      <c r="H50" s="1"/>
      <c r="I50" t="str">
        <f t="shared" ca="1" si="7"/>
        <v>No</v>
      </c>
      <c r="J50">
        <f t="shared" ca="1" si="8"/>
        <v>80</v>
      </c>
      <c r="K50" s="1" t="str">
        <f t="shared" ca="1" si="13"/>
        <v>1 Grenadier Troops</v>
      </c>
      <c r="M50">
        <f t="shared" si="9"/>
        <v>49</v>
      </c>
      <c r="N50" t="s">
        <v>98</v>
      </c>
    </row>
    <row r="51" spans="1:14">
      <c r="A51" t="str">
        <f t="shared" ca="1" si="3"/>
        <v>Yes</v>
      </c>
      <c r="B51">
        <f t="shared" ca="1" si="4"/>
        <v>76</v>
      </c>
      <c r="C51" s="1" t="str">
        <f t="shared" ca="1" si="11"/>
        <v>Burl Ogres</v>
      </c>
      <c r="D51" s="1"/>
      <c r="E51" t="str">
        <f t="shared" ca="1" si="5"/>
        <v>Yes</v>
      </c>
      <c r="F51">
        <f t="shared" ca="1" si="6"/>
        <v>57</v>
      </c>
      <c r="G51" s="1" t="str">
        <f t="shared" ca="1" si="12"/>
        <v>1 Bore Worm Monarch &amp; 4 Bore Worm Swarms</v>
      </c>
      <c r="H51" s="1"/>
      <c r="I51" t="str">
        <f t="shared" ca="1" si="7"/>
        <v>Yes</v>
      </c>
      <c r="J51">
        <f t="shared" ca="1" si="8"/>
        <v>53</v>
      </c>
      <c r="K51" s="1" t="str">
        <f t="shared" ca="1" si="13"/>
        <v>1 Bore Worm Monarch &amp; 2 Bore Worm Swarms</v>
      </c>
      <c r="M51">
        <f t="shared" si="9"/>
        <v>50</v>
      </c>
      <c r="N51" t="s">
        <v>98</v>
      </c>
    </row>
    <row r="52" spans="1:14">
      <c r="M52">
        <f t="shared" si="9"/>
        <v>51</v>
      </c>
      <c r="N52" t="s">
        <v>98</v>
      </c>
    </row>
    <row r="53" spans="1:14">
      <c r="M53">
        <f t="shared" si="9"/>
        <v>52</v>
      </c>
      <c r="N53" t="s">
        <v>98</v>
      </c>
    </row>
    <row r="54" spans="1:14">
      <c r="M54">
        <f t="shared" si="9"/>
        <v>53</v>
      </c>
      <c r="N54" t="s">
        <v>98</v>
      </c>
    </row>
    <row r="55" spans="1:14">
      <c r="M55">
        <f t="shared" si="9"/>
        <v>54</v>
      </c>
      <c r="N55" t="s">
        <v>99</v>
      </c>
    </row>
    <row r="56" spans="1:14">
      <c r="M56">
        <f t="shared" si="9"/>
        <v>55</v>
      </c>
      <c r="N56" t="s">
        <v>99</v>
      </c>
    </row>
    <row r="57" spans="1:14">
      <c r="M57">
        <f t="shared" si="9"/>
        <v>56</v>
      </c>
      <c r="N57" t="s">
        <v>99</v>
      </c>
    </row>
    <row r="58" spans="1:14">
      <c r="M58">
        <f t="shared" si="9"/>
        <v>57</v>
      </c>
      <c r="N58" t="s">
        <v>99</v>
      </c>
    </row>
    <row r="59" spans="1:14">
      <c r="M59">
        <f t="shared" si="9"/>
        <v>58</v>
      </c>
      <c r="N59" t="s">
        <v>99</v>
      </c>
    </row>
    <row r="60" spans="1:14">
      <c r="M60">
        <f t="shared" si="9"/>
        <v>59</v>
      </c>
      <c r="N60" t="s">
        <v>99</v>
      </c>
    </row>
    <row r="61" spans="1:14">
      <c r="M61">
        <f t="shared" si="9"/>
        <v>60</v>
      </c>
      <c r="N61" t="s">
        <v>99</v>
      </c>
    </row>
    <row r="62" spans="1:14">
      <c r="M62">
        <f t="shared" si="9"/>
        <v>61</v>
      </c>
      <c r="N62" t="s">
        <v>99</v>
      </c>
    </row>
    <row r="63" spans="1:14">
      <c r="M63">
        <f t="shared" si="9"/>
        <v>62</v>
      </c>
      <c r="N63" t="s">
        <v>99</v>
      </c>
    </row>
    <row r="64" spans="1:14">
      <c r="M64">
        <f t="shared" si="9"/>
        <v>63</v>
      </c>
      <c r="N64" t="s">
        <v>99</v>
      </c>
    </row>
    <row r="65" spans="13:14">
      <c r="M65">
        <f t="shared" si="9"/>
        <v>64</v>
      </c>
      <c r="N65" t="s">
        <v>99</v>
      </c>
    </row>
    <row r="66" spans="13:14">
      <c r="M66">
        <f t="shared" si="9"/>
        <v>65</v>
      </c>
      <c r="N66" t="s">
        <v>100</v>
      </c>
    </row>
    <row r="67" spans="13:14">
      <c r="M67">
        <f t="shared" si="9"/>
        <v>66</v>
      </c>
      <c r="N67" t="s">
        <v>100</v>
      </c>
    </row>
    <row r="68" spans="13:14">
      <c r="M68">
        <f t="shared" ref="M68:M101" si="15">M67+1</f>
        <v>67</v>
      </c>
      <c r="N68" t="s">
        <v>100</v>
      </c>
    </row>
    <row r="69" spans="13:14">
      <c r="M69">
        <f t="shared" si="15"/>
        <v>68</v>
      </c>
      <c r="N69" t="s">
        <v>100</v>
      </c>
    </row>
    <row r="70" spans="13:14">
      <c r="M70">
        <f t="shared" si="15"/>
        <v>69</v>
      </c>
      <c r="N70" t="s">
        <v>100</v>
      </c>
    </row>
    <row r="71" spans="13:14">
      <c r="M71">
        <f t="shared" si="15"/>
        <v>70</v>
      </c>
      <c r="N71" t="s">
        <v>100</v>
      </c>
    </row>
    <row r="72" spans="13:14">
      <c r="M72">
        <f t="shared" si="15"/>
        <v>71</v>
      </c>
      <c r="N72" t="s">
        <v>100</v>
      </c>
    </row>
    <row r="73" spans="13:14">
      <c r="M73">
        <f t="shared" si="15"/>
        <v>72</v>
      </c>
      <c r="N73" t="s">
        <v>100</v>
      </c>
    </row>
    <row r="74" spans="13:14">
      <c r="M74">
        <f t="shared" si="15"/>
        <v>73</v>
      </c>
      <c r="N74" t="s">
        <v>100</v>
      </c>
    </row>
    <row r="75" spans="13:14">
      <c r="M75">
        <f t="shared" si="15"/>
        <v>74</v>
      </c>
      <c r="N75" t="s">
        <v>100</v>
      </c>
    </row>
    <row r="76" spans="13:14">
      <c r="M76">
        <f t="shared" si="15"/>
        <v>75</v>
      </c>
      <c r="N76" t="s">
        <v>100</v>
      </c>
    </row>
    <row r="77" spans="13:14">
      <c r="M77">
        <f t="shared" si="15"/>
        <v>76</v>
      </c>
      <c r="N77" t="s">
        <v>100</v>
      </c>
    </row>
    <row r="78" spans="13:14">
      <c r="M78">
        <f t="shared" si="15"/>
        <v>77</v>
      </c>
      <c r="N78" t="s">
        <v>100</v>
      </c>
    </row>
    <row r="79" spans="13:14">
      <c r="M79">
        <f t="shared" si="15"/>
        <v>78</v>
      </c>
      <c r="N79" t="s">
        <v>101</v>
      </c>
    </row>
    <row r="80" spans="13:14">
      <c r="M80">
        <f t="shared" si="15"/>
        <v>79</v>
      </c>
      <c r="N80" t="s">
        <v>101</v>
      </c>
    </row>
    <row r="81" spans="13:14">
      <c r="M81">
        <f t="shared" si="15"/>
        <v>80</v>
      </c>
      <c r="N81" t="s">
        <v>101</v>
      </c>
    </row>
    <row r="82" spans="13:14">
      <c r="M82">
        <f t="shared" si="15"/>
        <v>81</v>
      </c>
      <c r="N82" t="s">
        <v>101</v>
      </c>
    </row>
    <row r="83" spans="13:14">
      <c r="M83">
        <f t="shared" si="15"/>
        <v>82</v>
      </c>
      <c r="N83" t="s">
        <v>101</v>
      </c>
    </row>
    <row r="84" spans="13:14">
      <c r="M84">
        <f t="shared" si="15"/>
        <v>83</v>
      </c>
      <c r="N84" t="s">
        <v>101</v>
      </c>
    </row>
    <row r="85" spans="13:14">
      <c r="M85">
        <f t="shared" si="15"/>
        <v>84</v>
      </c>
      <c r="N85" t="s">
        <v>101</v>
      </c>
    </row>
    <row r="86" spans="13:14">
      <c r="M86">
        <f t="shared" si="15"/>
        <v>85</v>
      </c>
      <c r="N86" t="s">
        <v>101</v>
      </c>
    </row>
    <row r="87" spans="13:14">
      <c r="M87">
        <f t="shared" si="15"/>
        <v>86</v>
      </c>
      <c r="N87" t="s">
        <v>101</v>
      </c>
    </row>
    <row r="88" spans="13:14">
      <c r="M88">
        <f t="shared" si="15"/>
        <v>87</v>
      </c>
      <c r="N88" t="s">
        <v>101</v>
      </c>
    </row>
    <row r="89" spans="13:14">
      <c r="M89">
        <f t="shared" si="15"/>
        <v>88</v>
      </c>
      <c r="N89" t="s">
        <v>101</v>
      </c>
    </row>
    <row r="90" spans="13:14">
      <c r="M90">
        <f t="shared" si="15"/>
        <v>89</v>
      </c>
      <c r="N90" t="s">
        <v>101</v>
      </c>
    </row>
    <row r="91" spans="13:14">
      <c r="M91">
        <f t="shared" si="15"/>
        <v>90</v>
      </c>
      <c r="N91" t="str">
        <f ca="1">CONCATENATE(INT(RAND()*6)+1," Fire Giants")</f>
        <v>1 Fire Giants</v>
      </c>
    </row>
    <row r="92" spans="13:14">
      <c r="M92">
        <f t="shared" si="15"/>
        <v>91</v>
      </c>
      <c r="N92" t="str">
        <f t="shared" ref="N92:N101" ca="1" si="16">CONCATENATE(INT(RAND()*6)+1," Fire Giants")</f>
        <v>1 Fire Giants</v>
      </c>
    </row>
    <row r="93" spans="13:14">
      <c r="M93">
        <f t="shared" si="15"/>
        <v>92</v>
      </c>
      <c r="N93" t="str">
        <f t="shared" ca="1" si="16"/>
        <v>2 Fire Giants</v>
      </c>
    </row>
    <row r="94" spans="13:14">
      <c r="M94">
        <f t="shared" si="15"/>
        <v>93</v>
      </c>
      <c r="N94" t="str">
        <f t="shared" ca="1" si="16"/>
        <v>1 Fire Giants</v>
      </c>
    </row>
    <row r="95" spans="13:14">
      <c r="M95">
        <f t="shared" si="15"/>
        <v>94</v>
      </c>
      <c r="N95" t="str">
        <f t="shared" ca="1" si="16"/>
        <v>6 Fire Giants</v>
      </c>
    </row>
    <row r="96" spans="13:14">
      <c r="M96">
        <f t="shared" si="15"/>
        <v>95</v>
      </c>
      <c r="N96" t="str">
        <f t="shared" ca="1" si="16"/>
        <v>4 Fire Giants</v>
      </c>
    </row>
    <row r="97" spans="13:14">
      <c r="M97">
        <f t="shared" si="15"/>
        <v>96</v>
      </c>
      <c r="N97" t="str">
        <f t="shared" ca="1" si="16"/>
        <v>1 Fire Giants</v>
      </c>
    </row>
    <row r="98" spans="13:14">
      <c r="M98">
        <f t="shared" si="15"/>
        <v>97</v>
      </c>
      <c r="N98" t="str">
        <f t="shared" ca="1" si="16"/>
        <v>4 Fire Giants</v>
      </c>
    </row>
    <row r="99" spans="13:14">
      <c r="M99">
        <f t="shared" si="15"/>
        <v>98</v>
      </c>
      <c r="N99" t="str">
        <f t="shared" ca="1" si="16"/>
        <v>3 Fire Giants</v>
      </c>
    </row>
    <row r="100" spans="13:14">
      <c r="M100">
        <f t="shared" si="15"/>
        <v>99</v>
      </c>
      <c r="N100" t="str">
        <f t="shared" ca="1" si="16"/>
        <v>2 Fire Giants</v>
      </c>
    </row>
    <row r="101" spans="13:14">
      <c r="M101">
        <f t="shared" si="15"/>
        <v>100</v>
      </c>
      <c r="N101" t="str">
        <f t="shared" ca="1" si="16"/>
        <v>6 Fire Giants</v>
      </c>
    </row>
  </sheetData>
  <pageMargins left="0.7" right="0.7" top="0.75" bottom="0.75" header="0.3" footer="0.3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1"/>
  <sheetViews>
    <sheetView tabSelected="1" workbookViewId="0">
      <selection activeCell="A2" sqref="A2"/>
    </sheetView>
  </sheetViews>
  <sheetFormatPr baseColWidth="10" defaultRowHeight="16"/>
  <cols>
    <col min="3" max="3" width="40.5" customWidth="1"/>
    <col min="4" max="4" width="4.5" customWidth="1"/>
    <col min="7" max="7" width="26.33203125" customWidth="1"/>
    <col min="8" max="8" width="4.5" customWidth="1"/>
    <col min="10" max="10" width="33.83203125" customWidth="1"/>
  </cols>
  <sheetData>
    <row r="1" spans="1:10" ht="32">
      <c r="A1" s="3" t="s">
        <v>102</v>
      </c>
      <c r="B1" s="3" t="s">
        <v>103</v>
      </c>
      <c r="C1" s="3" t="s">
        <v>104</v>
      </c>
      <c r="D1" s="3"/>
      <c r="E1" s="3" t="s">
        <v>105</v>
      </c>
      <c r="F1" s="3" t="s">
        <v>106</v>
      </c>
      <c r="G1" s="3" t="s">
        <v>107</v>
      </c>
      <c r="H1" s="3"/>
      <c r="I1" s="3" t="s">
        <v>0</v>
      </c>
      <c r="J1" s="3" t="s">
        <v>1</v>
      </c>
    </row>
    <row r="2" spans="1:10">
      <c r="A2" t="str">
        <f ca="1">IF(INT(RAND()*100)+1&lt;=30,"No","Yes")</f>
        <v>Yes</v>
      </c>
      <c r="B2">
        <f ca="1">(INT(RAND()*100)+1)</f>
        <v>25</v>
      </c>
      <c r="C2" s="1" t="str">
        <f t="shared" ref="C2:C33" ca="1" si="0">VLOOKUP(B2,DarklandsEncounters,2)</f>
        <v>1 Roper</v>
      </c>
      <c r="D2" s="1"/>
      <c r="E2" t="str">
        <f ca="1">IF(INT(RAND()*100)+1&lt;=40,"No","Yes")</f>
        <v>Yes</v>
      </c>
      <c r="F2">
        <f ca="1">(INT(RAND()*100)+1)</f>
        <v>49</v>
      </c>
      <c r="G2" s="1" t="str">
        <f t="shared" ref="G2:G33" ca="1" si="1">VLOOKUP(F2,DarklandsEncounters,2)</f>
        <v>Drow Hunting Party</v>
      </c>
      <c r="H2" s="2"/>
      <c r="I2" s="2">
        <v>1</v>
      </c>
      <c r="J2" s="2" t="s">
        <v>108</v>
      </c>
    </row>
    <row r="3" spans="1:10">
      <c r="A3" t="str">
        <f t="shared" ref="A3:A51" ca="1" si="2">IF(INT(RAND()*100)+1&lt;=30,"No","Yes")</f>
        <v>Yes</v>
      </c>
      <c r="B3">
        <f t="shared" ref="B3:B51" ca="1" si="3">(INT(RAND()*100)+1)</f>
        <v>96</v>
      </c>
      <c r="C3" s="1" t="str">
        <f t="shared" ca="1" si="0"/>
        <v>1 Hyakume</v>
      </c>
      <c r="D3" s="1"/>
      <c r="E3" t="str">
        <f t="shared" ref="E3:E51" ca="1" si="4">IF(INT(RAND()*100)+1&lt;=40,"No","Yes")</f>
        <v>Yes</v>
      </c>
      <c r="F3">
        <f t="shared" ref="F3:F51" ca="1" si="5">(INT(RAND()*100)+1)</f>
        <v>84</v>
      </c>
      <c r="G3" s="1" t="str">
        <f t="shared" ca="1" si="1"/>
        <v>1 vemerak</v>
      </c>
      <c r="H3" s="2"/>
      <c r="I3" s="2">
        <v>2</v>
      </c>
      <c r="J3" s="2" t="s">
        <v>108</v>
      </c>
    </row>
    <row r="4" spans="1:10">
      <c r="A4" t="str">
        <f t="shared" ca="1" si="2"/>
        <v>Yes</v>
      </c>
      <c r="B4">
        <f t="shared" ca="1" si="3"/>
        <v>32</v>
      </c>
      <c r="C4" s="1" t="str">
        <f t="shared" ca="1" si="0"/>
        <v>1 Fossil Golem</v>
      </c>
      <c r="D4" s="1"/>
      <c r="E4" t="str">
        <f t="shared" ca="1" si="4"/>
        <v>Yes</v>
      </c>
      <c r="F4">
        <f t="shared" ca="1" si="5"/>
        <v>33</v>
      </c>
      <c r="G4" s="1" t="str">
        <f t="shared" ca="1" si="1"/>
        <v>1 Fossil Golem</v>
      </c>
      <c r="H4" s="2"/>
      <c r="I4" s="2">
        <v>3</v>
      </c>
      <c r="J4" s="2" t="s">
        <v>108</v>
      </c>
    </row>
    <row r="5" spans="1:10">
      <c r="A5" t="str">
        <f t="shared" ca="1" si="2"/>
        <v>No</v>
      </c>
      <c r="B5">
        <f t="shared" ca="1" si="3"/>
        <v>6</v>
      </c>
      <c r="C5" s="1" t="str">
        <f t="shared" ca="1" si="0"/>
        <v>1 gug</v>
      </c>
      <c r="D5" s="1"/>
      <c r="E5" t="str">
        <f t="shared" ca="1" si="4"/>
        <v>No</v>
      </c>
      <c r="F5">
        <f t="shared" ca="1" si="5"/>
        <v>94</v>
      </c>
      <c r="G5" s="1" t="str">
        <f t="shared" ca="1" si="1"/>
        <v>1 Hyakume</v>
      </c>
      <c r="H5" s="2"/>
      <c r="I5" s="2">
        <v>4</v>
      </c>
      <c r="J5" s="2" t="s">
        <v>108</v>
      </c>
    </row>
    <row r="6" spans="1:10">
      <c r="A6" t="str">
        <f t="shared" ca="1" si="2"/>
        <v>Yes</v>
      </c>
      <c r="B6">
        <f t="shared" ca="1" si="3"/>
        <v>88</v>
      </c>
      <c r="C6" s="1" t="str">
        <f t="shared" ca="1" si="0"/>
        <v>2 Deep Nagas</v>
      </c>
      <c r="D6" s="1"/>
      <c r="E6" t="str">
        <f t="shared" ca="1" si="4"/>
        <v>No</v>
      </c>
      <c r="F6">
        <f t="shared" ca="1" si="5"/>
        <v>22</v>
      </c>
      <c r="G6" s="1" t="str">
        <f t="shared" ca="1" si="1"/>
        <v>1 Sayona</v>
      </c>
      <c r="H6" s="2"/>
      <c r="I6" s="2">
        <v>5</v>
      </c>
      <c r="J6" s="2" t="s">
        <v>108</v>
      </c>
    </row>
    <row r="7" spans="1:10">
      <c r="A7" t="str">
        <f t="shared" ca="1" si="2"/>
        <v>Yes</v>
      </c>
      <c r="B7">
        <f t="shared" ca="1" si="3"/>
        <v>22</v>
      </c>
      <c r="C7" s="1" t="str">
        <f t="shared" ca="1" si="0"/>
        <v>1 Sayona</v>
      </c>
      <c r="D7" s="1"/>
      <c r="E7" t="str">
        <f t="shared" ca="1" si="4"/>
        <v>Yes</v>
      </c>
      <c r="F7">
        <f t="shared" ca="1" si="5"/>
        <v>40</v>
      </c>
      <c r="G7" s="1" t="str">
        <f t="shared" ca="1" si="1"/>
        <v>1 Purple Worm</v>
      </c>
      <c r="H7" s="2"/>
      <c r="I7" s="2">
        <v>6</v>
      </c>
      <c r="J7" s="2" t="s">
        <v>108</v>
      </c>
    </row>
    <row r="8" spans="1:10">
      <c r="A8" t="str">
        <f t="shared" ca="1" si="2"/>
        <v>Yes</v>
      </c>
      <c r="B8">
        <f t="shared" ca="1" si="3"/>
        <v>41</v>
      </c>
      <c r="C8" s="1" t="str">
        <f t="shared" ca="1" si="0"/>
        <v>1 Ghonhatine</v>
      </c>
      <c r="D8" s="1"/>
      <c r="E8" t="str">
        <f t="shared" ca="1" si="4"/>
        <v>Yes</v>
      </c>
      <c r="F8">
        <f t="shared" ca="1" si="5"/>
        <v>99</v>
      </c>
      <c r="G8" s="1" t="str">
        <f t="shared" ca="1" si="1"/>
        <v>2 Ghorazaghs</v>
      </c>
      <c r="H8" s="2"/>
      <c r="I8" s="2">
        <v>7</v>
      </c>
      <c r="J8" s="2" t="str">
        <f ca="1">CONCATENATE(INT(RAND()*3)+1+2," Chardes")</f>
        <v>4 Chardes</v>
      </c>
    </row>
    <row r="9" spans="1:10">
      <c r="A9" t="str">
        <f t="shared" ca="1" si="2"/>
        <v>Yes</v>
      </c>
      <c r="B9">
        <f t="shared" ca="1" si="3"/>
        <v>41</v>
      </c>
      <c r="C9" s="1" t="str">
        <f t="shared" ca="1" si="0"/>
        <v>1 Ghonhatine</v>
      </c>
      <c r="D9" s="1"/>
      <c r="E9" t="str">
        <f t="shared" ca="1" si="4"/>
        <v>Yes</v>
      </c>
      <c r="F9">
        <f t="shared" ca="1" si="5"/>
        <v>75</v>
      </c>
      <c r="G9" s="1" t="str">
        <f t="shared" ca="1" si="1"/>
        <v>2 Syrictas</v>
      </c>
      <c r="H9" s="2"/>
      <c r="I9" s="2">
        <v>8</v>
      </c>
      <c r="J9" s="2" t="str">
        <f t="shared" ref="J9:J12" ca="1" si="6">CONCATENATE(INT(RAND()*3)+1+2," Chardes")</f>
        <v>4 Chardes</v>
      </c>
    </row>
    <row r="10" spans="1:10">
      <c r="A10" t="str">
        <f t="shared" ca="1" si="2"/>
        <v>Yes</v>
      </c>
      <c r="B10">
        <f t="shared" ca="1" si="3"/>
        <v>12</v>
      </c>
      <c r="C10" s="1" t="str">
        <f t="shared" ca="1" si="0"/>
        <v>2 Lava Drakes</v>
      </c>
      <c r="D10" s="1"/>
      <c r="E10" t="str">
        <f t="shared" ca="1" si="4"/>
        <v>Yes</v>
      </c>
      <c r="F10">
        <f t="shared" ca="1" si="5"/>
        <v>53</v>
      </c>
      <c r="G10" s="1" t="str">
        <f t="shared" ca="1" si="1"/>
        <v>Drow Hunting Party</v>
      </c>
      <c r="H10" s="2"/>
      <c r="I10" s="2">
        <v>9</v>
      </c>
      <c r="J10" s="2" t="str">
        <f t="shared" ca="1" si="6"/>
        <v>4 Chardes</v>
      </c>
    </row>
    <row r="11" spans="1:10">
      <c r="A11" t="str">
        <f t="shared" ca="1" si="2"/>
        <v>Yes</v>
      </c>
      <c r="B11">
        <f t="shared" ca="1" si="3"/>
        <v>27</v>
      </c>
      <c r="C11" s="1" t="str">
        <f t="shared" ca="1" si="0"/>
        <v>1 Roper</v>
      </c>
      <c r="D11" s="1"/>
      <c r="E11" t="str">
        <f t="shared" ca="1" si="4"/>
        <v>Yes</v>
      </c>
      <c r="F11">
        <f t="shared" ca="1" si="5"/>
        <v>91</v>
      </c>
      <c r="G11" s="1" t="str">
        <f t="shared" ca="1" si="1"/>
        <v>2 Deep Nagas</v>
      </c>
      <c r="H11" s="2"/>
      <c r="I11" s="2">
        <v>10</v>
      </c>
      <c r="J11" s="2" t="str">
        <f t="shared" ca="1" si="6"/>
        <v>3 Chardes</v>
      </c>
    </row>
    <row r="12" spans="1:10">
      <c r="A12" t="str">
        <f t="shared" ca="1" si="2"/>
        <v>Yes</v>
      </c>
      <c r="B12">
        <f t="shared" ca="1" si="3"/>
        <v>50</v>
      </c>
      <c r="C12" s="1" t="str">
        <f t="shared" ca="1" si="0"/>
        <v>Drow Hunting Party</v>
      </c>
      <c r="D12" s="1"/>
      <c r="E12" t="str">
        <f t="shared" ca="1" si="4"/>
        <v>Yes</v>
      </c>
      <c r="F12">
        <f t="shared" ca="1" si="5"/>
        <v>49</v>
      </c>
      <c r="G12" s="1" t="str">
        <f t="shared" ca="1" si="1"/>
        <v>Drow Hunting Party</v>
      </c>
      <c r="H12" s="2"/>
      <c r="I12" s="2">
        <v>11</v>
      </c>
      <c r="J12" s="2" t="str">
        <f t="shared" ca="1" si="6"/>
        <v>5 Chardes</v>
      </c>
    </row>
    <row r="13" spans="1:10">
      <c r="A13" t="str">
        <f t="shared" ca="1" si="2"/>
        <v>Yes</v>
      </c>
      <c r="B13">
        <f t="shared" ca="1" si="3"/>
        <v>20</v>
      </c>
      <c r="C13" s="1" t="str">
        <f t="shared" ca="1" si="0"/>
        <v>1 Sayona</v>
      </c>
      <c r="D13" s="1"/>
      <c r="E13" t="str">
        <f t="shared" ca="1" si="4"/>
        <v>No</v>
      </c>
      <c r="F13">
        <f t="shared" ca="1" si="5"/>
        <v>95</v>
      </c>
      <c r="G13" s="1" t="str">
        <f t="shared" ca="1" si="1"/>
        <v>1 Hyakume</v>
      </c>
      <c r="H13" s="2"/>
      <c r="I13" s="2">
        <v>12</v>
      </c>
      <c r="J13" s="2" t="str">
        <f ca="1">CONCATENATE(INT(RAND()*4)+1," Lava Drakes")</f>
        <v>2 Lava Drakes</v>
      </c>
    </row>
    <row r="14" spans="1:10">
      <c r="A14" t="str">
        <f t="shared" ca="1" si="2"/>
        <v>No</v>
      </c>
      <c r="B14">
        <f t="shared" ca="1" si="3"/>
        <v>81</v>
      </c>
      <c r="C14" s="1" t="str">
        <f t="shared" ca="1" si="0"/>
        <v>1 vemerak</v>
      </c>
      <c r="D14" s="1"/>
      <c r="E14" t="str">
        <f t="shared" ca="1" si="4"/>
        <v>Yes</v>
      </c>
      <c r="F14">
        <f t="shared" ca="1" si="5"/>
        <v>26</v>
      </c>
      <c r="G14" s="1" t="str">
        <f t="shared" ca="1" si="1"/>
        <v>1 Roper</v>
      </c>
      <c r="H14" s="2"/>
      <c r="I14" s="2">
        <v>13</v>
      </c>
      <c r="J14" s="2" t="str">
        <f t="shared" ref="J14:J18" ca="1" si="7">CONCATENATE(INT(RAND()*4)+1," Lava Drakes")</f>
        <v>4 Lava Drakes</v>
      </c>
    </row>
    <row r="15" spans="1:10">
      <c r="A15" t="str">
        <f t="shared" ca="1" si="2"/>
        <v>Yes</v>
      </c>
      <c r="B15">
        <f t="shared" ca="1" si="3"/>
        <v>49</v>
      </c>
      <c r="C15" s="1" t="str">
        <f t="shared" ca="1" si="0"/>
        <v>Drow Hunting Party</v>
      </c>
      <c r="D15" s="1"/>
      <c r="E15" t="str">
        <f t="shared" ca="1" si="4"/>
        <v>Yes</v>
      </c>
      <c r="F15">
        <f t="shared" ca="1" si="5"/>
        <v>79</v>
      </c>
      <c r="G15" s="1" t="str">
        <f t="shared" ca="1" si="1"/>
        <v>1 vemerak</v>
      </c>
      <c r="H15" s="2"/>
      <c r="I15" s="2">
        <v>14</v>
      </c>
      <c r="J15" s="2" t="str">
        <f t="shared" ca="1" si="7"/>
        <v>3 Lava Drakes</v>
      </c>
    </row>
    <row r="16" spans="1:10">
      <c r="A16" t="str">
        <f t="shared" ca="1" si="2"/>
        <v>Yes</v>
      </c>
      <c r="B16">
        <f t="shared" ca="1" si="3"/>
        <v>76</v>
      </c>
      <c r="C16" s="1" t="str">
        <f t="shared" ca="1" si="0"/>
        <v>2 Syrictas</v>
      </c>
      <c r="D16" s="1"/>
      <c r="E16" t="str">
        <f t="shared" ca="1" si="4"/>
        <v>Yes</v>
      </c>
      <c r="F16">
        <f t="shared" ca="1" si="5"/>
        <v>94</v>
      </c>
      <c r="G16" s="1" t="str">
        <f t="shared" ca="1" si="1"/>
        <v>1 Hyakume</v>
      </c>
      <c r="H16" s="2"/>
      <c r="I16" s="2">
        <v>15</v>
      </c>
      <c r="J16" s="2" t="str">
        <f t="shared" ca="1" si="7"/>
        <v>4 Lava Drakes</v>
      </c>
    </row>
    <row r="17" spans="1:10">
      <c r="A17" t="str">
        <f t="shared" ca="1" si="2"/>
        <v>Yes</v>
      </c>
      <c r="B17">
        <f t="shared" ca="1" si="3"/>
        <v>64</v>
      </c>
      <c r="C17" s="1" t="str">
        <f t="shared" ca="1" si="0"/>
        <v>Troglodyte Warren</v>
      </c>
      <c r="D17" s="1"/>
      <c r="E17" t="str">
        <f t="shared" ca="1" si="4"/>
        <v>Yes</v>
      </c>
      <c r="F17">
        <f t="shared" ca="1" si="5"/>
        <v>84</v>
      </c>
      <c r="G17" s="1" t="str">
        <f t="shared" ca="1" si="1"/>
        <v>1 vemerak</v>
      </c>
      <c r="H17" s="2"/>
      <c r="I17" s="2">
        <v>16</v>
      </c>
      <c r="J17" s="2" t="str">
        <f t="shared" ca="1" si="7"/>
        <v>4 Lava Drakes</v>
      </c>
    </row>
    <row r="18" spans="1:10">
      <c r="A18" t="str">
        <f t="shared" ca="1" si="2"/>
        <v>Yes</v>
      </c>
      <c r="B18">
        <f t="shared" ca="1" si="3"/>
        <v>57</v>
      </c>
      <c r="C18" s="1" t="str">
        <f t="shared" ca="1" si="0"/>
        <v>1 Azuverda</v>
      </c>
      <c r="D18" s="1"/>
      <c r="E18" t="str">
        <f t="shared" ca="1" si="4"/>
        <v>Yes</v>
      </c>
      <c r="F18">
        <f t="shared" ca="1" si="5"/>
        <v>12</v>
      </c>
      <c r="G18" s="1" t="str">
        <f t="shared" ca="1" si="1"/>
        <v>2 Lava Drakes</v>
      </c>
      <c r="H18" s="2"/>
      <c r="I18" s="2">
        <v>17</v>
      </c>
      <c r="J18" s="2" t="str">
        <f t="shared" ca="1" si="7"/>
        <v>1 Lava Drakes</v>
      </c>
    </row>
    <row r="19" spans="1:10">
      <c r="A19" t="str">
        <f t="shared" ca="1" si="2"/>
        <v>Yes</v>
      </c>
      <c r="B19">
        <f t="shared" ca="1" si="3"/>
        <v>79</v>
      </c>
      <c r="C19" s="1" t="str">
        <f t="shared" ca="1" si="0"/>
        <v>1 vemerak</v>
      </c>
      <c r="D19" s="1"/>
      <c r="E19" t="str">
        <f t="shared" ca="1" si="4"/>
        <v>Yes</v>
      </c>
      <c r="F19">
        <f t="shared" ca="1" si="5"/>
        <v>83</v>
      </c>
      <c r="G19" s="1" t="str">
        <f t="shared" ca="1" si="1"/>
        <v>1 vemerak</v>
      </c>
      <c r="H19" s="2"/>
      <c r="I19" s="2">
        <v>18</v>
      </c>
      <c r="J19" s="2" t="s">
        <v>109</v>
      </c>
    </row>
    <row r="20" spans="1:10">
      <c r="A20" t="str">
        <f t="shared" ca="1" si="2"/>
        <v>Yes</v>
      </c>
      <c r="B20">
        <f t="shared" ca="1" si="3"/>
        <v>40</v>
      </c>
      <c r="C20" s="1" t="str">
        <f t="shared" ca="1" si="0"/>
        <v>1 Purple Worm</v>
      </c>
      <c r="D20" s="1"/>
      <c r="E20" t="str">
        <f t="shared" ca="1" si="4"/>
        <v>No</v>
      </c>
      <c r="F20">
        <f t="shared" ca="1" si="5"/>
        <v>87</v>
      </c>
      <c r="G20" s="1" t="str">
        <f t="shared" ca="1" si="1"/>
        <v>2 Deep Nagas</v>
      </c>
      <c r="H20" s="2"/>
      <c r="I20" s="2">
        <v>19</v>
      </c>
      <c r="J20" s="2" t="s">
        <v>109</v>
      </c>
    </row>
    <row r="21" spans="1:10">
      <c r="A21" t="str">
        <f t="shared" ca="1" si="2"/>
        <v>No</v>
      </c>
      <c r="B21">
        <f t="shared" ca="1" si="3"/>
        <v>8</v>
      </c>
      <c r="C21" s="1" t="str">
        <f t="shared" ca="1" si="0"/>
        <v>4 Chardes</v>
      </c>
      <c r="D21" s="1"/>
      <c r="E21" t="str">
        <f t="shared" ca="1" si="4"/>
        <v>Yes</v>
      </c>
      <c r="F21">
        <f t="shared" ca="1" si="5"/>
        <v>54</v>
      </c>
      <c r="G21" s="1" t="str">
        <f t="shared" ca="1" si="1"/>
        <v>Drow Hunting Party</v>
      </c>
      <c r="H21" s="2"/>
      <c r="I21" s="2">
        <v>20</v>
      </c>
      <c r="J21" s="2" t="s">
        <v>109</v>
      </c>
    </row>
    <row r="22" spans="1:10">
      <c r="A22" t="str">
        <f t="shared" ca="1" si="2"/>
        <v>Yes</v>
      </c>
      <c r="B22">
        <f t="shared" ca="1" si="3"/>
        <v>5</v>
      </c>
      <c r="C22" s="1" t="str">
        <f t="shared" ca="1" si="0"/>
        <v>1 gug</v>
      </c>
      <c r="D22" s="1"/>
      <c r="E22" t="str">
        <f t="shared" ca="1" si="4"/>
        <v>Yes</v>
      </c>
      <c r="F22">
        <f t="shared" ca="1" si="5"/>
        <v>66</v>
      </c>
      <c r="G22" s="1" t="str">
        <f t="shared" ca="1" si="1"/>
        <v>Troglodyte Warren</v>
      </c>
      <c r="H22" s="2"/>
      <c r="I22" s="2">
        <v>21</v>
      </c>
      <c r="J22" s="2" t="s">
        <v>109</v>
      </c>
    </row>
    <row r="23" spans="1:10">
      <c r="A23" t="str">
        <f t="shared" ca="1" si="2"/>
        <v>No</v>
      </c>
      <c r="B23">
        <f t="shared" ca="1" si="3"/>
        <v>17</v>
      </c>
      <c r="C23" s="1" t="str">
        <f t="shared" ca="1" si="0"/>
        <v>1 Lava Drakes</v>
      </c>
      <c r="D23" s="1"/>
      <c r="E23" t="str">
        <f t="shared" ca="1" si="4"/>
        <v>No</v>
      </c>
      <c r="F23">
        <f t="shared" ca="1" si="5"/>
        <v>12</v>
      </c>
      <c r="G23" s="1" t="str">
        <f t="shared" ca="1" si="1"/>
        <v>2 Lava Drakes</v>
      </c>
      <c r="H23" s="2"/>
      <c r="I23" s="2">
        <v>22</v>
      </c>
      <c r="J23" s="2" t="s">
        <v>109</v>
      </c>
    </row>
    <row r="24" spans="1:10">
      <c r="A24" t="str">
        <f t="shared" ca="1" si="2"/>
        <v>Yes</v>
      </c>
      <c r="B24">
        <f t="shared" ca="1" si="3"/>
        <v>43</v>
      </c>
      <c r="C24" s="1" t="str">
        <f t="shared" ca="1" si="0"/>
        <v>3 Ghonhatine</v>
      </c>
      <c r="D24" s="1"/>
      <c r="E24" t="str">
        <f t="shared" ca="1" si="4"/>
        <v>Yes</v>
      </c>
      <c r="F24">
        <f t="shared" ca="1" si="5"/>
        <v>34</v>
      </c>
      <c r="G24" s="1" t="str">
        <f t="shared" ca="1" si="1"/>
        <v>1 Fossil Golem</v>
      </c>
      <c r="H24" s="2"/>
      <c r="I24" s="2">
        <v>23</v>
      </c>
      <c r="J24" s="2" t="s">
        <v>110</v>
      </c>
    </row>
    <row r="25" spans="1:10">
      <c r="A25" t="str">
        <f t="shared" ca="1" si="2"/>
        <v>Yes</v>
      </c>
      <c r="B25">
        <f t="shared" ca="1" si="3"/>
        <v>50</v>
      </c>
      <c r="C25" s="1" t="str">
        <f t="shared" ca="1" si="0"/>
        <v>Drow Hunting Party</v>
      </c>
      <c r="D25" s="1"/>
      <c r="E25" t="str">
        <f t="shared" ca="1" si="4"/>
        <v>No</v>
      </c>
      <c r="F25">
        <f t="shared" ca="1" si="5"/>
        <v>4</v>
      </c>
      <c r="G25" s="1" t="str">
        <f t="shared" ca="1" si="1"/>
        <v>1 gug</v>
      </c>
      <c r="H25" s="2"/>
      <c r="I25" s="2">
        <v>24</v>
      </c>
      <c r="J25" s="2" t="s">
        <v>110</v>
      </c>
    </row>
    <row r="26" spans="1:10">
      <c r="A26" t="str">
        <f t="shared" ca="1" si="2"/>
        <v>No</v>
      </c>
      <c r="B26">
        <f t="shared" ca="1" si="3"/>
        <v>6</v>
      </c>
      <c r="C26" s="1" t="str">
        <f t="shared" ca="1" si="0"/>
        <v>1 gug</v>
      </c>
      <c r="D26" s="1"/>
      <c r="E26" t="str">
        <f t="shared" ca="1" si="4"/>
        <v>Yes</v>
      </c>
      <c r="F26">
        <f t="shared" ca="1" si="5"/>
        <v>97</v>
      </c>
      <c r="G26" s="1" t="str">
        <f t="shared" ca="1" si="1"/>
        <v>1 Hyakume</v>
      </c>
      <c r="H26" s="2"/>
      <c r="I26" s="2">
        <v>25</v>
      </c>
      <c r="J26" s="2" t="s">
        <v>110</v>
      </c>
    </row>
    <row r="27" spans="1:10">
      <c r="A27" t="str">
        <f t="shared" ca="1" si="2"/>
        <v>No</v>
      </c>
      <c r="B27">
        <f t="shared" ca="1" si="3"/>
        <v>62</v>
      </c>
      <c r="C27" s="1" t="str">
        <f t="shared" ca="1" si="0"/>
        <v>Troglodyte Warren</v>
      </c>
      <c r="D27" s="1"/>
      <c r="E27" t="str">
        <f t="shared" ca="1" si="4"/>
        <v>Yes</v>
      </c>
      <c r="F27">
        <f t="shared" ca="1" si="5"/>
        <v>46</v>
      </c>
      <c r="G27" s="1" t="str">
        <f t="shared" ca="1" si="1"/>
        <v>1 Ghonhatine</v>
      </c>
      <c r="H27" s="2"/>
      <c r="I27" s="2">
        <v>26</v>
      </c>
      <c r="J27" s="2" t="s">
        <v>110</v>
      </c>
    </row>
    <row r="28" spans="1:10">
      <c r="A28" t="str">
        <f t="shared" ca="1" si="2"/>
        <v>Yes</v>
      </c>
      <c r="B28">
        <f t="shared" ca="1" si="3"/>
        <v>99</v>
      </c>
      <c r="C28" s="1" t="str">
        <f t="shared" ca="1" si="0"/>
        <v>2 Ghorazaghs</v>
      </c>
      <c r="D28" s="1"/>
      <c r="E28" t="str">
        <f t="shared" ca="1" si="4"/>
        <v>Yes</v>
      </c>
      <c r="F28">
        <f t="shared" ca="1" si="5"/>
        <v>11</v>
      </c>
      <c r="G28" s="1" t="str">
        <f t="shared" ca="1" si="1"/>
        <v>5 Chardes</v>
      </c>
      <c r="H28" s="2"/>
      <c r="I28" s="2">
        <v>27</v>
      </c>
      <c r="J28" s="2" t="s">
        <v>110</v>
      </c>
    </row>
    <row r="29" spans="1:10">
      <c r="A29" t="str">
        <f t="shared" ca="1" si="2"/>
        <v>Yes</v>
      </c>
      <c r="B29">
        <f t="shared" ca="1" si="3"/>
        <v>72</v>
      </c>
      <c r="C29" s="1" t="str">
        <f t="shared" ca="1" si="0"/>
        <v>1 Syrictas</v>
      </c>
      <c r="D29" s="1"/>
      <c r="E29" t="str">
        <f t="shared" ca="1" si="4"/>
        <v>Yes</v>
      </c>
      <c r="F29">
        <f t="shared" ca="1" si="5"/>
        <v>70</v>
      </c>
      <c r="G29" s="1" t="str">
        <f t="shared" ca="1" si="1"/>
        <v>1 Khardajeen</v>
      </c>
      <c r="H29" s="2"/>
      <c r="I29" s="2">
        <v>28</v>
      </c>
      <c r="J29" s="2" t="s">
        <v>110</v>
      </c>
    </row>
    <row r="30" spans="1:10">
      <c r="A30" t="str">
        <f t="shared" ca="1" si="2"/>
        <v>Yes</v>
      </c>
      <c r="B30">
        <f t="shared" ca="1" si="3"/>
        <v>82</v>
      </c>
      <c r="C30" s="1" t="str">
        <f t="shared" ca="1" si="0"/>
        <v>1 vemerak</v>
      </c>
      <c r="D30" s="1"/>
      <c r="E30" t="str">
        <f t="shared" ca="1" si="4"/>
        <v>Yes</v>
      </c>
      <c r="F30">
        <f t="shared" ca="1" si="5"/>
        <v>44</v>
      </c>
      <c r="G30" s="1" t="str">
        <f t="shared" ca="1" si="1"/>
        <v>1 Ghonhatine</v>
      </c>
      <c r="H30" s="2"/>
      <c r="I30" s="2">
        <v>29</v>
      </c>
      <c r="J30" s="2" t="s">
        <v>111</v>
      </c>
    </row>
    <row r="31" spans="1:10">
      <c r="A31" t="str">
        <f t="shared" ca="1" si="2"/>
        <v>Yes</v>
      </c>
      <c r="B31">
        <f t="shared" ca="1" si="3"/>
        <v>23</v>
      </c>
      <c r="C31" s="1" t="str">
        <f t="shared" ca="1" si="0"/>
        <v>1 Roper</v>
      </c>
      <c r="D31" s="1"/>
      <c r="E31" t="str">
        <f t="shared" ca="1" si="4"/>
        <v>Yes</v>
      </c>
      <c r="F31">
        <f t="shared" ca="1" si="5"/>
        <v>26</v>
      </c>
      <c r="G31" s="1" t="str">
        <f t="shared" ca="1" si="1"/>
        <v>1 Roper</v>
      </c>
      <c r="H31" s="2"/>
      <c r="I31" s="2">
        <v>30</v>
      </c>
      <c r="J31" s="2" t="s">
        <v>111</v>
      </c>
    </row>
    <row r="32" spans="1:10">
      <c r="A32" t="str">
        <f t="shared" ca="1" si="2"/>
        <v>Yes</v>
      </c>
      <c r="B32">
        <f t="shared" ca="1" si="3"/>
        <v>46</v>
      </c>
      <c r="C32" s="1" t="str">
        <f t="shared" ca="1" si="0"/>
        <v>1 Ghonhatine</v>
      </c>
      <c r="D32" s="1"/>
      <c r="E32" t="str">
        <f t="shared" ca="1" si="4"/>
        <v>No</v>
      </c>
      <c r="F32">
        <f t="shared" ca="1" si="5"/>
        <v>86</v>
      </c>
      <c r="G32" s="1" t="str">
        <f t="shared" ca="1" si="1"/>
        <v>1 vemerak</v>
      </c>
      <c r="H32" s="2"/>
      <c r="I32" s="2">
        <v>31</v>
      </c>
      <c r="J32" s="2" t="s">
        <v>111</v>
      </c>
    </row>
    <row r="33" spans="1:10">
      <c r="A33" t="str">
        <f t="shared" ca="1" si="2"/>
        <v>Yes</v>
      </c>
      <c r="B33">
        <f t="shared" ca="1" si="3"/>
        <v>38</v>
      </c>
      <c r="C33" s="1" t="str">
        <f t="shared" ca="1" si="0"/>
        <v>1 Purple Worm</v>
      </c>
      <c r="D33" s="1"/>
      <c r="E33" t="str">
        <f t="shared" ca="1" si="4"/>
        <v>Yes</v>
      </c>
      <c r="F33">
        <f t="shared" ca="1" si="5"/>
        <v>23</v>
      </c>
      <c r="G33" s="1" t="str">
        <f t="shared" ca="1" si="1"/>
        <v>1 Roper</v>
      </c>
      <c r="H33" s="2"/>
      <c r="I33" s="2">
        <v>32</v>
      </c>
      <c r="J33" s="2" t="s">
        <v>111</v>
      </c>
    </row>
    <row r="34" spans="1:10">
      <c r="A34" t="str">
        <f t="shared" ca="1" si="2"/>
        <v>Yes</v>
      </c>
      <c r="B34">
        <f t="shared" ca="1" si="3"/>
        <v>77</v>
      </c>
      <c r="C34" s="1" t="str">
        <f t="shared" ref="C34:C51" ca="1" si="8">VLOOKUP(B34,DarklandsEncounters,2)</f>
        <v>3 Syrictas</v>
      </c>
      <c r="D34" s="1"/>
      <c r="E34" t="str">
        <f t="shared" ca="1" si="4"/>
        <v>No</v>
      </c>
      <c r="F34">
        <f t="shared" ca="1" si="5"/>
        <v>88</v>
      </c>
      <c r="G34" s="1" t="str">
        <f t="shared" ref="G34:G51" ca="1" si="9">VLOOKUP(F34,DarklandsEncounters,2)</f>
        <v>2 Deep Nagas</v>
      </c>
      <c r="H34" s="2"/>
      <c r="I34" s="2">
        <v>33</v>
      </c>
      <c r="J34" s="2" t="s">
        <v>111</v>
      </c>
    </row>
    <row r="35" spans="1:10">
      <c r="A35" t="str">
        <f t="shared" ca="1" si="2"/>
        <v>Yes</v>
      </c>
      <c r="B35">
        <f t="shared" ca="1" si="3"/>
        <v>7</v>
      </c>
      <c r="C35" s="1" t="str">
        <f t="shared" ca="1" si="8"/>
        <v>4 Chardes</v>
      </c>
      <c r="D35" s="1"/>
      <c r="E35" t="str">
        <f t="shared" ca="1" si="4"/>
        <v>No</v>
      </c>
      <c r="F35">
        <f t="shared" ca="1" si="5"/>
        <v>79</v>
      </c>
      <c r="G35" s="1" t="str">
        <f t="shared" ca="1" si="9"/>
        <v>1 vemerak</v>
      </c>
      <c r="H35" s="2"/>
      <c r="I35" s="2">
        <v>34</v>
      </c>
      <c r="J35" s="2" t="s">
        <v>111</v>
      </c>
    </row>
    <row r="36" spans="1:10">
      <c r="A36" t="str">
        <f t="shared" ca="1" si="2"/>
        <v>Yes</v>
      </c>
      <c r="B36">
        <f t="shared" ca="1" si="3"/>
        <v>64</v>
      </c>
      <c r="C36" s="1" t="str">
        <f t="shared" ca="1" si="8"/>
        <v>Troglodyte Warren</v>
      </c>
      <c r="D36" s="1"/>
      <c r="E36" t="str">
        <f t="shared" ca="1" si="4"/>
        <v>Yes</v>
      </c>
      <c r="F36">
        <f t="shared" ca="1" si="5"/>
        <v>73</v>
      </c>
      <c r="G36" s="1" t="str">
        <f t="shared" ca="1" si="9"/>
        <v>3 Syrictas</v>
      </c>
      <c r="H36" s="2"/>
      <c r="I36" s="2">
        <v>35</v>
      </c>
      <c r="J36" s="2" t="s">
        <v>112</v>
      </c>
    </row>
    <row r="37" spans="1:10">
      <c r="A37" t="str">
        <f t="shared" ca="1" si="2"/>
        <v>Yes</v>
      </c>
      <c r="B37">
        <f t="shared" ca="1" si="3"/>
        <v>45</v>
      </c>
      <c r="C37" s="1" t="str">
        <f t="shared" ca="1" si="8"/>
        <v>4 Ghonhatine</v>
      </c>
      <c r="D37" s="1"/>
      <c r="E37" t="str">
        <f t="shared" ca="1" si="4"/>
        <v>Yes</v>
      </c>
      <c r="F37">
        <f t="shared" ca="1" si="5"/>
        <v>51</v>
      </c>
      <c r="G37" s="1" t="str">
        <f t="shared" ca="1" si="9"/>
        <v>Drow Hunting Party</v>
      </c>
      <c r="H37" s="2"/>
      <c r="I37" s="2">
        <v>36</v>
      </c>
      <c r="J37" s="2" t="s">
        <v>112</v>
      </c>
    </row>
    <row r="38" spans="1:10">
      <c r="A38" t="str">
        <f t="shared" ca="1" si="2"/>
        <v>No</v>
      </c>
      <c r="B38">
        <f t="shared" ca="1" si="3"/>
        <v>9</v>
      </c>
      <c r="C38" s="1" t="str">
        <f t="shared" ca="1" si="8"/>
        <v>4 Chardes</v>
      </c>
      <c r="D38" s="1"/>
      <c r="E38" t="str">
        <f t="shared" ca="1" si="4"/>
        <v>Yes</v>
      </c>
      <c r="F38">
        <f t="shared" ca="1" si="5"/>
        <v>35</v>
      </c>
      <c r="G38" s="1" t="str">
        <f t="shared" ca="1" si="9"/>
        <v>1 Purple Worm</v>
      </c>
      <c r="H38" s="2"/>
      <c r="I38" s="2">
        <v>37</v>
      </c>
      <c r="J38" s="2" t="s">
        <v>112</v>
      </c>
    </row>
    <row r="39" spans="1:10">
      <c r="A39" t="str">
        <f t="shared" ca="1" si="2"/>
        <v>Yes</v>
      </c>
      <c r="B39">
        <f t="shared" ca="1" si="3"/>
        <v>100</v>
      </c>
      <c r="C39" s="1" t="str">
        <f t="shared" ca="1" si="8"/>
        <v>1 Hollow Serpent</v>
      </c>
      <c r="D39" s="1"/>
      <c r="E39" t="str">
        <f t="shared" ca="1" si="4"/>
        <v>No</v>
      </c>
      <c r="F39">
        <f t="shared" ca="1" si="5"/>
        <v>26</v>
      </c>
      <c r="G39" s="1" t="str">
        <f t="shared" ca="1" si="9"/>
        <v>1 Roper</v>
      </c>
      <c r="H39" s="2"/>
      <c r="I39" s="2">
        <v>38</v>
      </c>
      <c r="J39" s="2" t="s">
        <v>112</v>
      </c>
    </row>
    <row r="40" spans="1:10">
      <c r="A40" t="str">
        <f t="shared" ca="1" si="2"/>
        <v>Yes</v>
      </c>
      <c r="B40">
        <f t="shared" ca="1" si="3"/>
        <v>63</v>
      </c>
      <c r="C40" s="1" t="str">
        <f t="shared" ca="1" si="8"/>
        <v>Troglodyte Warren</v>
      </c>
      <c r="D40" s="1"/>
      <c r="E40" t="str">
        <f t="shared" ca="1" si="4"/>
        <v>Yes</v>
      </c>
      <c r="F40">
        <f t="shared" ca="1" si="5"/>
        <v>35</v>
      </c>
      <c r="G40" s="1" t="str">
        <f t="shared" ca="1" si="9"/>
        <v>1 Purple Worm</v>
      </c>
      <c r="H40" s="2"/>
      <c r="I40" s="2">
        <v>39</v>
      </c>
      <c r="J40" s="2" t="s">
        <v>112</v>
      </c>
    </row>
    <row r="41" spans="1:10">
      <c r="A41" t="str">
        <f t="shared" ca="1" si="2"/>
        <v>No</v>
      </c>
      <c r="B41">
        <f t="shared" ca="1" si="3"/>
        <v>61</v>
      </c>
      <c r="C41" s="1" t="str">
        <f t="shared" ca="1" si="8"/>
        <v>Troglodyte Warren</v>
      </c>
      <c r="D41" s="1"/>
      <c r="E41" t="str">
        <f t="shared" ca="1" si="4"/>
        <v>No</v>
      </c>
      <c r="F41">
        <f t="shared" ca="1" si="5"/>
        <v>42</v>
      </c>
      <c r="G41" s="1" t="str">
        <f t="shared" ca="1" si="9"/>
        <v>2 Ghonhatine</v>
      </c>
      <c r="H41" s="2"/>
      <c r="I41" s="2">
        <v>40</v>
      </c>
      <c r="J41" s="2" t="s">
        <v>112</v>
      </c>
    </row>
    <row r="42" spans="1:10">
      <c r="A42" t="str">
        <f t="shared" ca="1" si="2"/>
        <v>Yes</v>
      </c>
      <c r="B42">
        <f t="shared" ca="1" si="3"/>
        <v>44</v>
      </c>
      <c r="C42" s="1" t="str">
        <f t="shared" ca="1" si="8"/>
        <v>1 Ghonhatine</v>
      </c>
      <c r="D42" s="1"/>
      <c r="E42" t="str">
        <f t="shared" ca="1" si="4"/>
        <v>Yes</v>
      </c>
      <c r="F42">
        <f t="shared" ca="1" si="5"/>
        <v>86</v>
      </c>
      <c r="G42" s="1" t="str">
        <f t="shared" ca="1" si="9"/>
        <v>1 vemerak</v>
      </c>
      <c r="H42" s="2"/>
      <c r="I42" s="2">
        <v>41</v>
      </c>
      <c r="J42" s="2" t="str">
        <f ca="1">CONCATENATE(INT(RAND()*4)+1," Ghonhatine")</f>
        <v>1 Ghonhatine</v>
      </c>
    </row>
    <row r="43" spans="1:10">
      <c r="A43" t="str">
        <f t="shared" ca="1" si="2"/>
        <v>Yes</v>
      </c>
      <c r="B43">
        <f t="shared" ca="1" si="3"/>
        <v>7</v>
      </c>
      <c r="C43" s="1" t="str">
        <f t="shared" ca="1" si="8"/>
        <v>4 Chardes</v>
      </c>
      <c r="D43" s="1"/>
      <c r="E43" t="str">
        <f t="shared" ca="1" si="4"/>
        <v>No</v>
      </c>
      <c r="F43">
        <f t="shared" ca="1" si="5"/>
        <v>47</v>
      </c>
      <c r="G43" s="1" t="str">
        <f t="shared" ca="1" si="9"/>
        <v>4 Ghonhatine</v>
      </c>
      <c r="H43" s="2"/>
      <c r="I43" s="2">
        <v>42</v>
      </c>
      <c r="J43" s="2" t="str">
        <f t="shared" ref="J43:J49" ca="1" si="10">CONCATENATE(INT(RAND()*4)+1," Ghonhatine")</f>
        <v>2 Ghonhatine</v>
      </c>
    </row>
    <row r="44" spans="1:10">
      <c r="A44" t="str">
        <f t="shared" ca="1" si="2"/>
        <v>No</v>
      </c>
      <c r="B44">
        <f t="shared" ca="1" si="3"/>
        <v>60</v>
      </c>
      <c r="C44" s="1" t="str">
        <f t="shared" ca="1" si="8"/>
        <v>1 Azuverda</v>
      </c>
      <c r="D44" s="1"/>
      <c r="E44" t="str">
        <f t="shared" ca="1" si="4"/>
        <v>Yes</v>
      </c>
      <c r="F44">
        <f t="shared" ca="1" si="5"/>
        <v>52</v>
      </c>
      <c r="G44" s="1" t="str">
        <f t="shared" ca="1" si="9"/>
        <v>Drow Hunting Party</v>
      </c>
      <c r="H44" s="2"/>
      <c r="I44" s="2">
        <v>43</v>
      </c>
      <c r="J44" s="2" t="str">
        <f t="shared" ca="1" si="10"/>
        <v>3 Ghonhatine</v>
      </c>
    </row>
    <row r="45" spans="1:10">
      <c r="A45" t="str">
        <f t="shared" ca="1" si="2"/>
        <v>Yes</v>
      </c>
      <c r="B45">
        <f t="shared" ca="1" si="3"/>
        <v>43</v>
      </c>
      <c r="C45" s="1" t="str">
        <f t="shared" ca="1" si="8"/>
        <v>3 Ghonhatine</v>
      </c>
      <c r="D45" s="1"/>
      <c r="E45" t="str">
        <f t="shared" ca="1" si="4"/>
        <v>Yes</v>
      </c>
      <c r="F45">
        <f t="shared" ca="1" si="5"/>
        <v>9</v>
      </c>
      <c r="G45" s="1" t="str">
        <f t="shared" ca="1" si="9"/>
        <v>4 Chardes</v>
      </c>
      <c r="H45" s="2"/>
      <c r="I45" s="2">
        <v>44</v>
      </c>
      <c r="J45" s="2" t="str">
        <f t="shared" ca="1" si="10"/>
        <v>1 Ghonhatine</v>
      </c>
    </row>
    <row r="46" spans="1:10">
      <c r="A46" t="str">
        <f t="shared" ca="1" si="2"/>
        <v>Yes</v>
      </c>
      <c r="B46">
        <f t="shared" ca="1" si="3"/>
        <v>52</v>
      </c>
      <c r="C46" s="1" t="str">
        <f t="shared" ca="1" si="8"/>
        <v>Drow Hunting Party</v>
      </c>
      <c r="D46" s="1"/>
      <c r="E46" t="str">
        <f t="shared" ca="1" si="4"/>
        <v>No</v>
      </c>
      <c r="F46">
        <f t="shared" ca="1" si="5"/>
        <v>48</v>
      </c>
      <c r="G46" s="1" t="str">
        <f t="shared" ca="1" si="9"/>
        <v>3 Ghonhatine</v>
      </c>
      <c r="H46" s="2"/>
      <c r="I46" s="2">
        <v>45</v>
      </c>
      <c r="J46" s="2" t="str">
        <f t="shared" ca="1" si="10"/>
        <v>4 Ghonhatine</v>
      </c>
    </row>
    <row r="47" spans="1:10">
      <c r="A47" t="str">
        <f t="shared" ca="1" si="2"/>
        <v>No</v>
      </c>
      <c r="B47">
        <f t="shared" ca="1" si="3"/>
        <v>64</v>
      </c>
      <c r="C47" s="1" t="str">
        <f t="shared" ca="1" si="8"/>
        <v>Troglodyte Warren</v>
      </c>
      <c r="D47" s="1"/>
      <c r="E47" t="str">
        <f t="shared" ca="1" si="4"/>
        <v>Yes</v>
      </c>
      <c r="F47">
        <f t="shared" ca="1" si="5"/>
        <v>72</v>
      </c>
      <c r="G47" s="1" t="str">
        <f t="shared" ca="1" si="9"/>
        <v>1 Syrictas</v>
      </c>
      <c r="H47" s="2"/>
      <c r="I47" s="2">
        <v>46</v>
      </c>
      <c r="J47" s="2" t="str">
        <f t="shared" ca="1" si="10"/>
        <v>1 Ghonhatine</v>
      </c>
    </row>
    <row r="48" spans="1:10">
      <c r="A48" t="str">
        <f t="shared" ca="1" si="2"/>
        <v>No</v>
      </c>
      <c r="B48">
        <f t="shared" ca="1" si="3"/>
        <v>94</v>
      </c>
      <c r="C48" s="1" t="str">
        <f t="shared" ca="1" si="8"/>
        <v>1 Hyakume</v>
      </c>
      <c r="D48" s="1"/>
      <c r="E48" t="str">
        <f t="shared" ca="1" si="4"/>
        <v>Yes</v>
      </c>
      <c r="F48">
        <f t="shared" ca="1" si="5"/>
        <v>39</v>
      </c>
      <c r="G48" s="1" t="str">
        <f t="shared" ca="1" si="9"/>
        <v>1 Purple Worm</v>
      </c>
      <c r="H48" s="2"/>
      <c r="I48" s="2">
        <v>47</v>
      </c>
      <c r="J48" s="2" t="str">
        <f t="shared" ca="1" si="10"/>
        <v>4 Ghonhatine</v>
      </c>
    </row>
    <row r="49" spans="1:10">
      <c r="A49" t="str">
        <f t="shared" ca="1" si="2"/>
        <v>No</v>
      </c>
      <c r="B49">
        <f t="shared" ca="1" si="3"/>
        <v>92</v>
      </c>
      <c r="C49" s="1" t="str">
        <f t="shared" ca="1" si="8"/>
        <v>2 Deep Nagas</v>
      </c>
      <c r="D49" s="1"/>
      <c r="E49" t="str">
        <f t="shared" ca="1" si="4"/>
        <v>No</v>
      </c>
      <c r="F49">
        <f t="shared" ca="1" si="5"/>
        <v>92</v>
      </c>
      <c r="G49" s="1" t="str">
        <f t="shared" ca="1" si="9"/>
        <v>2 Deep Nagas</v>
      </c>
      <c r="H49" s="2"/>
      <c r="I49" s="2">
        <v>48</v>
      </c>
      <c r="J49" s="2" t="str">
        <f t="shared" ca="1" si="10"/>
        <v>3 Ghonhatine</v>
      </c>
    </row>
    <row r="50" spans="1:10">
      <c r="A50" t="str">
        <f t="shared" ca="1" si="2"/>
        <v>Yes</v>
      </c>
      <c r="B50">
        <f t="shared" ca="1" si="3"/>
        <v>80</v>
      </c>
      <c r="C50" s="1" t="str">
        <f t="shared" ca="1" si="8"/>
        <v>1 vemerak</v>
      </c>
      <c r="D50" s="1"/>
      <c r="E50" t="str">
        <f t="shared" ca="1" si="4"/>
        <v>Yes</v>
      </c>
      <c r="F50">
        <f t="shared" ca="1" si="5"/>
        <v>82</v>
      </c>
      <c r="G50" s="1" t="str">
        <f t="shared" ca="1" si="9"/>
        <v>1 vemerak</v>
      </c>
      <c r="H50" s="2"/>
      <c r="I50" s="2">
        <v>49</v>
      </c>
      <c r="J50" s="2" t="s">
        <v>113</v>
      </c>
    </row>
    <row r="51" spans="1:10">
      <c r="A51" t="str">
        <f t="shared" ca="1" si="2"/>
        <v>No</v>
      </c>
      <c r="B51">
        <f t="shared" ca="1" si="3"/>
        <v>72</v>
      </c>
      <c r="C51" s="1" t="str">
        <f t="shared" ca="1" si="8"/>
        <v>1 Syrictas</v>
      </c>
      <c r="D51" s="1"/>
      <c r="E51" t="str">
        <f t="shared" ca="1" si="4"/>
        <v>Yes</v>
      </c>
      <c r="F51">
        <f t="shared" ca="1" si="5"/>
        <v>71</v>
      </c>
      <c r="G51" s="1" t="str">
        <f t="shared" ca="1" si="9"/>
        <v>1 Khardajeen</v>
      </c>
      <c r="H51" s="2"/>
      <c r="I51" s="2">
        <v>50</v>
      </c>
      <c r="J51" s="2" t="s">
        <v>113</v>
      </c>
    </row>
    <row r="52" spans="1:10">
      <c r="A52" s="2"/>
      <c r="B52" s="2"/>
      <c r="C52" s="3"/>
      <c r="D52" s="3"/>
      <c r="E52" s="2"/>
      <c r="F52" s="2"/>
      <c r="G52" s="3"/>
      <c r="H52" s="2"/>
      <c r="I52" s="2">
        <v>51</v>
      </c>
      <c r="J52" s="2" t="s">
        <v>113</v>
      </c>
    </row>
    <row r="53" spans="1:10">
      <c r="A53" s="2"/>
      <c r="B53" s="2"/>
      <c r="C53" s="3"/>
      <c r="D53" s="3"/>
      <c r="E53" s="2"/>
      <c r="F53" s="2"/>
      <c r="G53" s="3"/>
      <c r="H53" s="2"/>
      <c r="I53" s="2">
        <v>52</v>
      </c>
      <c r="J53" s="2" t="s">
        <v>113</v>
      </c>
    </row>
    <row r="54" spans="1:10">
      <c r="A54" s="2"/>
      <c r="B54" s="2"/>
      <c r="C54" s="3"/>
      <c r="D54" s="3"/>
      <c r="E54" s="2"/>
      <c r="F54" s="2"/>
      <c r="G54" s="3"/>
      <c r="H54" s="2"/>
      <c r="I54" s="2">
        <v>53</v>
      </c>
      <c r="J54" s="2" t="s">
        <v>113</v>
      </c>
    </row>
    <row r="55" spans="1:10">
      <c r="A55" s="2"/>
      <c r="B55" s="2"/>
      <c r="C55" s="3"/>
      <c r="D55" s="3"/>
      <c r="E55" s="2"/>
      <c r="F55" s="2"/>
      <c r="G55" s="3"/>
      <c r="H55" s="2"/>
      <c r="I55" s="2">
        <v>54</v>
      </c>
      <c r="J55" s="2" t="s">
        <v>113</v>
      </c>
    </row>
    <row r="56" spans="1:10">
      <c r="A56" s="2"/>
      <c r="B56" s="2"/>
      <c r="C56" s="3"/>
      <c r="D56" s="3"/>
      <c r="E56" s="2"/>
      <c r="F56" s="2"/>
      <c r="G56" s="3"/>
      <c r="H56" s="2"/>
      <c r="I56" s="2">
        <v>55</v>
      </c>
      <c r="J56" s="2" t="s">
        <v>114</v>
      </c>
    </row>
    <row r="57" spans="1:10">
      <c r="A57" s="2"/>
      <c r="B57" s="2"/>
      <c r="C57" s="3"/>
      <c r="D57" s="3"/>
      <c r="E57" s="2"/>
      <c r="F57" s="2"/>
      <c r="G57" s="3"/>
      <c r="H57" s="2"/>
      <c r="I57" s="2">
        <v>56</v>
      </c>
      <c r="J57" s="2" t="s">
        <v>114</v>
      </c>
    </row>
    <row r="58" spans="1:10">
      <c r="A58" s="2"/>
      <c r="B58" s="2"/>
      <c r="C58" s="3"/>
      <c r="D58" s="3"/>
      <c r="E58" s="2"/>
      <c r="F58" s="2"/>
      <c r="G58" s="3"/>
      <c r="H58" s="2"/>
      <c r="I58" s="2">
        <v>57</v>
      </c>
      <c r="J58" s="2" t="s">
        <v>114</v>
      </c>
    </row>
    <row r="59" spans="1:10">
      <c r="A59" s="2"/>
      <c r="B59" s="2"/>
      <c r="C59" s="3"/>
      <c r="D59" s="3"/>
      <c r="E59" s="2"/>
      <c r="F59" s="2"/>
      <c r="G59" s="3"/>
      <c r="H59" s="2"/>
      <c r="I59" s="2">
        <v>58</v>
      </c>
      <c r="J59" s="2" t="s">
        <v>114</v>
      </c>
    </row>
    <row r="60" spans="1:10">
      <c r="A60" s="2"/>
      <c r="B60" s="2"/>
      <c r="C60" s="3"/>
      <c r="D60" s="3"/>
      <c r="E60" s="2"/>
      <c r="F60" s="2"/>
      <c r="G60" s="3"/>
      <c r="H60" s="2"/>
      <c r="I60" s="2">
        <v>59</v>
      </c>
      <c r="J60" s="2" t="s">
        <v>114</v>
      </c>
    </row>
    <row r="61" spans="1:10">
      <c r="A61" s="2"/>
      <c r="B61" s="2"/>
      <c r="C61" s="3"/>
      <c r="D61" s="3"/>
      <c r="E61" s="2"/>
      <c r="F61" s="2"/>
      <c r="G61" s="3"/>
      <c r="H61" s="2"/>
      <c r="I61" s="2">
        <v>60</v>
      </c>
      <c r="J61" s="2" t="s">
        <v>114</v>
      </c>
    </row>
    <row r="62" spans="1:10">
      <c r="A62" s="2"/>
      <c r="B62" s="2"/>
      <c r="C62" s="3"/>
      <c r="D62" s="3"/>
      <c r="E62" s="2"/>
      <c r="F62" s="2"/>
      <c r="G62" s="3"/>
      <c r="H62" s="2"/>
      <c r="I62" s="2">
        <v>61</v>
      </c>
      <c r="J62" s="2" t="s">
        <v>115</v>
      </c>
    </row>
    <row r="63" spans="1:10">
      <c r="A63" s="2"/>
      <c r="B63" s="2"/>
      <c r="C63" s="3"/>
      <c r="D63" s="3"/>
      <c r="E63" s="2"/>
      <c r="F63" s="2"/>
      <c r="G63" s="3"/>
      <c r="H63" s="2"/>
      <c r="I63" s="2">
        <v>62</v>
      </c>
      <c r="J63" s="2" t="s">
        <v>115</v>
      </c>
    </row>
    <row r="64" spans="1:10">
      <c r="A64" s="2"/>
      <c r="B64" s="2"/>
      <c r="C64" s="3"/>
      <c r="D64" s="3"/>
      <c r="E64" s="2"/>
      <c r="F64" s="2"/>
      <c r="G64" s="3"/>
      <c r="H64" s="2"/>
      <c r="I64" s="2">
        <v>63</v>
      </c>
      <c r="J64" s="2" t="s">
        <v>115</v>
      </c>
    </row>
    <row r="65" spans="1:10">
      <c r="A65" s="2"/>
      <c r="B65" s="2"/>
      <c r="C65" s="3"/>
      <c r="D65" s="3"/>
      <c r="E65" s="2"/>
      <c r="F65" s="2"/>
      <c r="G65" s="3"/>
      <c r="H65" s="2"/>
      <c r="I65" s="2">
        <v>64</v>
      </c>
      <c r="J65" s="2" t="s">
        <v>115</v>
      </c>
    </row>
    <row r="66" spans="1:10">
      <c r="A66" s="2"/>
      <c r="B66" s="2"/>
      <c r="C66" s="3"/>
      <c r="D66" s="3"/>
      <c r="E66" s="2"/>
      <c r="F66" s="2"/>
      <c r="G66" s="3"/>
      <c r="H66" s="2"/>
      <c r="I66" s="2">
        <v>65</v>
      </c>
      <c r="J66" s="2" t="s">
        <v>115</v>
      </c>
    </row>
    <row r="67" spans="1:10">
      <c r="A67" s="2"/>
      <c r="B67" s="2"/>
      <c r="C67" s="3"/>
      <c r="D67" s="3"/>
      <c r="E67" s="2"/>
      <c r="F67" s="2"/>
      <c r="G67" s="3"/>
      <c r="H67" s="2"/>
      <c r="I67" s="2">
        <v>66</v>
      </c>
      <c r="J67" s="2" t="s">
        <v>115</v>
      </c>
    </row>
    <row r="68" spans="1:10">
      <c r="A68" s="2"/>
      <c r="B68" s="2"/>
      <c r="C68" s="3"/>
      <c r="D68" s="3"/>
      <c r="E68" s="2"/>
      <c r="F68" s="2"/>
      <c r="G68" s="3"/>
      <c r="H68" s="2"/>
      <c r="I68" s="2">
        <v>67</v>
      </c>
      <c r="J68" s="2" t="s">
        <v>116</v>
      </c>
    </row>
    <row r="69" spans="1:10">
      <c r="A69" s="2"/>
      <c r="B69" s="2"/>
      <c r="C69" s="3"/>
      <c r="D69" s="3"/>
      <c r="E69" s="2"/>
      <c r="F69" s="2"/>
      <c r="G69" s="3"/>
      <c r="H69" s="2"/>
      <c r="I69" s="2">
        <v>68</v>
      </c>
      <c r="J69" s="2" t="s">
        <v>116</v>
      </c>
    </row>
    <row r="70" spans="1:10">
      <c r="A70" s="2"/>
      <c r="B70" s="2"/>
      <c r="C70" s="3"/>
      <c r="D70" s="3"/>
      <c r="E70" s="2"/>
      <c r="F70" s="2"/>
      <c r="G70" s="3"/>
      <c r="H70" s="2"/>
      <c r="I70" s="2">
        <v>69</v>
      </c>
      <c r="J70" s="2" t="s">
        <v>116</v>
      </c>
    </row>
    <row r="71" spans="1:10">
      <c r="A71" s="2"/>
      <c r="B71" s="2"/>
      <c r="C71" s="3"/>
      <c r="D71" s="3"/>
      <c r="E71" s="2"/>
      <c r="F71" s="2"/>
      <c r="G71" s="3"/>
      <c r="H71" s="2"/>
      <c r="I71" s="2">
        <v>70</v>
      </c>
      <c r="J71" s="2" t="s">
        <v>116</v>
      </c>
    </row>
    <row r="72" spans="1:10">
      <c r="A72" s="2"/>
      <c r="B72" s="2"/>
      <c r="C72" s="3"/>
      <c r="D72" s="3"/>
      <c r="E72" s="2"/>
      <c r="F72" s="2"/>
      <c r="G72" s="3"/>
      <c r="H72" s="2"/>
      <c r="I72" s="2">
        <v>71</v>
      </c>
      <c r="J72" s="2" t="s">
        <v>116</v>
      </c>
    </row>
    <row r="73" spans="1:10">
      <c r="A73" s="2"/>
      <c r="B73" s="2"/>
      <c r="C73" s="3"/>
      <c r="D73" s="3"/>
      <c r="E73" s="2"/>
      <c r="F73" s="2"/>
      <c r="G73" s="3"/>
      <c r="H73" s="2"/>
      <c r="I73" s="2">
        <v>72</v>
      </c>
      <c r="J73" s="2" t="str">
        <f ca="1">CONCATENATE(INT(RAND()*3)+1," Syrictas")</f>
        <v>1 Syrictas</v>
      </c>
    </row>
    <row r="74" spans="1:10">
      <c r="A74" s="2"/>
      <c r="B74" s="2"/>
      <c r="C74" s="3"/>
      <c r="D74" s="3"/>
      <c r="E74" s="2"/>
      <c r="F74" s="2"/>
      <c r="G74" s="3"/>
      <c r="H74" s="2"/>
      <c r="I74" s="2">
        <v>73</v>
      </c>
      <c r="J74" s="2" t="str">
        <f t="shared" ref="J74:J79" ca="1" si="11">CONCATENATE(INT(RAND()*3)+1," Syrictas")</f>
        <v>3 Syrictas</v>
      </c>
    </row>
    <row r="75" spans="1:10">
      <c r="A75" s="2"/>
      <c r="B75" s="2"/>
      <c r="C75" s="3"/>
      <c r="D75" s="3"/>
      <c r="E75" s="2"/>
      <c r="F75" s="2"/>
      <c r="G75" s="3"/>
      <c r="H75" s="2"/>
      <c r="I75" s="2">
        <v>74</v>
      </c>
      <c r="J75" s="2" t="str">
        <f t="shared" ca="1" si="11"/>
        <v>3 Syrictas</v>
      </c>
    </row>
    <row r="76" spans="1:10">
      <c r="A76" s="2"/>
      <c r="B76" s="2"/>
      <c r="C76" s="3"/>
      <c r="D76" s="3"/>
      <c r="E76" s="2"/>
      <c r="F76" s="2"/>
      <c r="G76" s="3"/>
      <c r="H76" s="2"/>
      <c r="I76" s="2">
        <v>75</v>
      </c>
      <c r="J76" s="2" t="str">
        <f t="shared" ca="1" si="11"/>
        <v>2 Syrictas</v>
      </c>
    </row>
    <row r="77" spans="1:10">
      <c r="A77" s="2"/>
      <c r="B77" s="2"/>
      <c r="C77" s="3"/>
      <c r="D77" s="3"/>
      <c r="E77" s="2"/>
      <c r="F77" s="2"/>
      <c r="G77" s="3"/>
      <c r="H77" s="2"/>
      <c r="I77" s="2">
        <v>76</v>
      </c>
      <c r="J77" s="2" t="str">
        <f t="shared" ca="1" si="11"/>
        <v>2 Syrictas</v>
      </c>
    </row>
    <row r="78" spans="1:10">
      <c r="A78" s="2"/>
      <c r="B78" s="2"/>
      <c r="C78" s="3"/>
      <c r="D78" s="3"/>
      <c r="E78" s="2"/>
      <c r="F78" s="2"/>
      <c r="G78" s="3"/>
      <c r="H78" s="2"/>
      <c r="I78" s="2">
        <v>77</v>
      </c>
      <c r="J78" s="2" t="str">
        <f t="shared" ca="1" si="11"/>
        <v>3 Syrictas</v>
      </c>
    </row>
    <row r="79" spans="1:10">
      <c r="A79" s="2"/>
      <c r="B79" s="2"/>
      <c r="C79" s="3"/>
      <c r="D79" s="3"/>
      <c r="E79" s="2"/>
      <c r="F79" s="2"/>
      <c r="G79" s="3"/>
      <c r="H79" s="2"/>
      <c r="I79" s="2">
        <v>78</v>
      </c>
      <c r="J79" s="2" t="str">
        <f t="shared" ca="1" si="11"/>
        <v>3 Syrictas</v>
      </c>
    </row>
    <row r="80" spans="1:10">
      <c r="A80" s="2"/>
      <c r="B80" s="2"/>
      <c r="C80" s="3"/>
      <c r="D80" s="3"/>
      <c r="E80" s="2"/>
      <c r="F80" s="2"/>
      <c r="G80" s="3"/>
      <c r="H80" s="2"/>
      <c r="I80" s="2">
        <v>79</v>
      </c>
      <c r="J80" s="2" t="s">
        <v>117</v>
      </c>
    </row>
    <row r="81" spans="1:10">
      <c r="A81" s="2"/>
      <c r="B81" s="2"/>
      <c r="C81" s="3"/>
      <c r="D81" s="3"/>
      <c r="E81" s="2"/>
      <c r="F81" s="2"/>
      <c r="G81" s="3"/>
      <c r="H81" s="2"/>
      <c r="I81" s="2">
        <v>80</v>
      </c>
      <c r="J81" s="2" t="s">
        <v>117</v>
      </c>
    </row>
    <row r="82" spans="1:10">
      <c r="A82" s="2"/>
      <c r="B82" s="2"/>
      <c r="C82" s="3"/>
      <c r="D82" s="3"/>
      <c r="E82" s="2"/>
      <c r="F82" s="2"/>
      <c r="G82" s="3"/>
      <c r="H82" s="2"/>
      <c r="I82" s="2">
        <v>81</v>
      </c>
      <c r="J82" s="2" t="s">
        <v>117</v>
      </c>
    </row>
    <row r="83" spans="1:10">
      <c r="A83" s="2"/>
      <c r="B83" s="2"/>
      <c r="C83" s="3"/>
      <c r="D83" s="3"/>
      <c r="E83" s="2"/>
      <c r="F83" s="2"/>
      <c r="G83" s="3"/>
      <c r="H83" s="2"/>
      <c r="I83" s="2">
        <v>82</v>
      </c>
      <c r="J83" s="2" t="s">
        <v>117</v>
      </c>
    </row>
    <row r="84" spans="1:10">
      <c r="A84" s="2"/>
      <c r="B84" s="2"/>
      <c r="C84" s="3"/>
      <c r="D84" s="3"/>
      <c r="E84" s="2"/>
      <c r="F84" s="2"/>
      <c r="G84" s="3"/>
      <c r="H84" s="2"/>
      <c r="I84" s="2">
        <v>83</v>
      </c>
      <c r="J84" s="2" t="s">
        <v>117</v>
      </c>
    </row>
    <row r="85" spans="1:10">
      <c r="A85" s="2"/>
      <c r="B85" s="2"/>
      <c r="C85" s="3"/>
      <c r="D85" s="3"/>
      <c r="E85" s="2"/>
      <c r="F85" s="2"/>
      <c r="G85" s="3"/>
      <c r="H85" s="2"/>
      <c r="I85" s="2">
        <v>84</v>
      </c>
      <c r="J85" s="2" t="s">
        <v>117</v>
      </c>
    </row>
    <row r="86" spans="1:10">
      <c r="A86" s="2"/>
      <c r="B86" s="2"/>
      <c r="C86" s="3"/>
      <c r="D86" s="3"/>
      <c r="E86" s="2"/>
      <c r="F86" s="2"/>
      <c r="G86" s="3"/>
      <c r="H86" s="2"/>
      <c r="I86" s="2">
        <v>85</v>
      </c>
      <c r="J86" s="2" t="s">
        <v>117</v>
      </c>
    </row>
    <row r="87" spans="1:10">
      <c r="A87" s="2"/>
      <c r="B87" s="2"/>
      <c r="C87" s="3"/>
      <c r="D87" s="3"/>
      <c r="E87" s="2"/>
      <c r="F87" s="2"/>
      <c r="G87" s="3"/>
      <c r="H87" s="2"/>
      <c r="I87" s="2">
        <v>86</v>
      </c>
      <c r="J87" s="2" t="s">
        <v>117</v>
      </c>
    </row>
    <row r="88" spans="1:10">
      <c r="A88" s="2"/>
      <c r="B88" s="2"/>
      <c r="C88" s="3"/>
      <c r="D88" s="3"/>
      <c r="E88" s="2"/>
      <c r="F88" s="2"/>
      <c r="G88" s="3"/>
      <c r="H88" s="2"/>
      <c r="I88" s="2">
        <v>87</v>
      </c>
      <c r="J88" s="2" t="s">
        <v>118</v>
      </c>
    </row>
    <row r="89" spans="1:10">
      <c r="A89" s="2"/>
      <c r="B89" s="2"/>
      <c r="C89" s="3"/>
      <c r="D89" s="3"/>
      <c r="E89" s="2"/>
      <c r="F89" s="2"/>
      <c r="G89" s="3"/>
      <c r="H89" s="2"/>
      <c r="I89" s="2">
        <v>88</v>
      </c>
      <c r="J89" s="2" t="s">
        <v>118</v>
      </c>
    </row>
    <row r="90" spans="1:10">
      <c r="A90" s="2"/>
      <c r="B90" s="2"/>
      <c r="C90" s="3"/>
      <c r="D90" s="3"/>
      <c r="E90" s="2"/>
      <c r="F90" s="2"/>
      <c r="G90" s="3"/>
      <c r="H90" s="2"/>
      <c r="I90" s="2">
        <v>89</v>
      </c>
      <c r="J90" s="2" t="s">
        <v>118</v>
      </c>
    </row>
    <row r="91" spans="1:10">
      <c r="A91" s="2"/>
      <c r="B91" s="2"/>
      <c r="C91" s="3"/>
      <c r="D91" s="3"/>
      <c r="E91" s="2"/>
      <c r="F91" s="2"/>
      <c r="G91" s="3"/>
      <c r="H91" s="2"/>
      <c r="I91" s="2">
        <v>90</v>
      </c>
      <c r="J91" s="2" t="s">
        <v>118</v>
      </c>
    </row>
    <row r="92" spans="1:10">
      <c r="A92" s="2"/>
      <c r="B92" s="2"/>
      <c r="C92" s="3"/>
      <c r="D92" s="3"/>
      <c r="E92" s="2"/>
      <c r="F92" s="2"/>
      <c r="G92" s="3"/>
      <c r="H92" s="2"/>
      <c r="I92" s="2">
        <v>91</v>
      </c>
      <c r="J92" s="2" t="s">
        <v>118</v>
      </c>
    </row>
    <row r="93" spans="1:10">
      <c r="A93" s="2"/>
      <c r="B93" s="2"/>
      <c r="C93" s="3"/>
      <c r="D93" s="3"/>
      <c r="E93" s="2"/>
      <c r="F93" s="2"/>
      <c r="G93" s="3"/>
      <c r="H93" s="2"/>
      <c r="I93" s="2">
        <v>92</v>
      </c>
      <c r="J93" s="2" t="s">
        <v>118</v>
      </c>
    </row>
    <row r="94" spans="1:10">
      <c r="A94" s="2"/>
      <c r="B94" s="2"/>
      <c r="C94" s="3"/>
      <c r="D94" s="3"/>
      <c r="E94" s="2"/>
      <c r="F94" s="2"/>
      <c r="G94" s="3"/>
      <c r="H94" s="2"/>
      <c r="I94" s="2">
        <v>93</v>
      </c>
      <c r="J94" s="2" t="s">
        <v>119</v>
      </c>
    </row>
    <row r="95" spans="1:10">
      <c r="A95" s="2"/>
      <c r="B95" s="2"/>
      <c r="C95" s="3"/>
      <c r="D95" s="3"/>
      <c r="E95" s="2"/>
      <c r="F95" s="2"/>
      <c r="G95" s="3"/>
      <c r="H95" s="2"/>
      <c r="I95" s="2">
        <v>94</v>
      </c>
      <c r="J95" s="2" t="s">
        <v>119</v>
      </c>
    </row>
    <row r="96" spans="1:10">
      <c r="A96" s="2"/>
      <c r="B96" s="2"/>
      <c r="C96" s="3"/>
      <c r="D96" s="3"/>
      <c r="E96" s="2"/>
      <c r="F96" s="2"/>
      <c r="G96" s="3"/>
      <c r="H96" s="2"/>
      <c r="I96" s="2">
        <v>95</v>
      </c>
      <c r="J96" s="2" t="s">
        <v>119</v>
      </c>
    </row>
    <row r="97" spans="1:10">
      <c r="A97" s="2"/>
      <c r="B97" s="2"/>
      <c r="C97" s="3"/>
      <c r="D97" s="3"/>
      <c r="E97" s="2"/>
      <c r="F97" s="2"/>
      <c r="G97" s="3"/>
      <c r="H97" s="2"/>
      <c r="I97" s="2">
        <v>96</v>
      </c>
      <c r="J97" s="2" t="s">
        <v>119</v>
      </c>
    </row>
    <row r="98" spans="1:10">
      <c r="A98" s="2"/>
      <c r="B98" s="2"/>
      <c r="C98" s="3"/>
      <c r="D98" s="3"/>
      <c r="E98" s="2"/>
      <c r="F98" s="2"/>
      <c r="G98" s="3"/>
      <c r="H98" s="2"/>
      <c r="I98" s="2">
        <v>97</v>
      </c>
      <c r="J98" s="2" t="s">
        <v>119</v>
      </c>
    </row>
    <row r="99" spans="1:10">
      <c r="A99" s="2"/>
      <c r="B99" s="2"/>
      <c r="C99" s="3"/>
      <c r="D99" s="3"/>
      <c r="E99" s="2"/>
      <c r="F99" s="2"/>
      <c r="G99" s="3"/>
      <c r="H99" s="2"/>
      <c r="I99" s="2">
        <v>98</v>
      </c>
      <c r="J99" s="2" t="s">
        <v>120</v>
      </c>
    </row>
    <row r="100" spans="1:10">
      <c r="A100" s="2"/>
      <c r="B100" s="2"/>
      <c r="C100" s="3"/>
      <c r="D100" s="3"/>
      <c r="E100" s="2"/>
      <c r="F100" s="2"/>
      <c r="G100" s="3"/>
      <c r="H100" s="2"/>
      <c r="I100" s="2">
        <v>99</v>
      </c>
      <c r="J100" s="2" t="s">
        <v>120</v>
      </c>
    </row>
    <row r="101" spans="1:10">
      <c r="A101" s="2"/>
      <c r="B101" s="2"/>
      <c r="C101" s="3"/>
      <c r="D101" s="3"/>
      <c r="E101" s="2"/>
      <c r="F101" s="2"/>
      <c r="G101" s="3"/>
      <c r="H101" s="2"/>
      <c r="I101" s="2">
        <v>100</v>
      </c>
      <c r="J101" s="2" t="s">
        <v>121</v>
      </c>
    </row>
  </sheetData>
  <pageMargins left="0.7" right="0.7" top="0.75" bottom="0.75" header="0.3" footer="0.3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1"/>
  <sheetViews>
    <sheetView workbookViewId="0">
      <selection activeCell="F101" sqref="F101"/>
    </sheetView>
  </sheetViews>
  <sheetFormatPr baseColWidth="10" defaultRowHeight="16"/>
  <cols>
    <col min="2" max="2" width="20.5" customWidth="1"/>
    <col min="3" max="3" width="20.83203125" customWidth="1"/>
    <col min="4" max="4" width="2.6640625" customWidth="1"/>
    <col min="6" max="6" width="23.5" customWidth="1"/>
  </cols>
  <sheetData>
    <row r="1" spans="1:6" ht="16" customHeight="1">
      <c r="A1" s="3" t="s">
        <v>87</v>
      </c>
      <c r="B1" s="3" t="s">
        <v>88</v>
      </c>
      <c r="C1" s="3" t="s">
        <v>89</v>
      </c>
      <c r="D1" s="3"/>
      <c r="E1" s="3" t="s">
        <v>0</v>
      </c>
      <c r="F1" s="3" t="s">
        <v>1</v>
      </c>
    </row>
    <row r="2" spans="1:6" ht="16" customHeight="1">
      <c r="A2" t="str">
        <f ca="1">IF(INT(RAND()*100)+1&lt;=30,"No","Yes")</f>
        <v>Yes</v>
      </c>
      <c r="B2">
        <f ca="1">(INT(RAND()*100)+1)</f>
        <v>37</v>
      </c>
      <c r="C2" s="1" t="str">
        <f t="shared" ref="C2:C33" ca="1" si="0">VLOOKUP(B2,FangwoodEncounters,2)</f>
        <v>1 goezspall</v>
      </c>
      <c r="D2" s="2"/>
      <c r="E2" s="2">
        <v>1</v>
      </c>
      <c r="F2" s="2" t="str">
        <f ca="1">CONCATENATE(INT(RAND()*3)+1," sepses")</f>
        <v>3 sepses</v>
      </c>
    </row>
    <row r="3" spans="1:6">
      <c r="A3" t="str">
        <f t="shared" ref="A3:A51" ca="1" si="1">IF(INT(RAND()*100)+1&lt;=30,"No","Yes")</f>
        <v>Yes</v>
      </c>
      <c r="B3">
        <f t="shared" ref="B3:B51" ca="1" si="2">(INT(RAND()*100)+1)</f>
        <v>27</v>
      </c>
      <c r="C3" s="1" t="str">
        <f t="shared" ca="1" si="0"/>
        <v>4 Leukodaemons</v>
      </c>
      <c r="E3" s="2">
        <v>2</v>
      </c>
      <c r="F3" s="2" t="str">
        <f t="shared" ref="F3:F7" ca="1" si="3">CONCATENATE(INT(RAND()*3)+1," sepses")</f>
        <v>3 sepses</v>
      </c>
    </row>
    <row r="4" spans="1:6">
      <c r="A4" t="str">
        <f t="shared" ca="1" si="1"/>
        <v>Yes</v>
      </c>
      <c r="B4">
        <f t="shared" ca="1" si="2"/>
        <v>41</v>
      </c>
      <c r="C4" s="1" t="str">
        <f t="shared" ca="1" si="0"/>
        <v>1 gorynych</v>
      </c>
      <c r="E4" s="2">
        <v>3</v>
      </c>
      <c r="F4" s="2" t="str">
        <f t="shared" ca="1" si="3"/>
        <v>1 sepses</v>
      </c>
    </row>
    <row r="5" spans="1:6">
      <c r="A5" t="str">
        <f t="shared" ca="1" si="1"/>
        <v>Yes</v>
      </c>
      <c r="B5">
        <f t="shared" ca="1" si="2"/>
        <v>62</v>
      </c>
      <c r="C5" s="1" t="str">
        <f t="shared" ca="1" si="0"/>
        <v>Hunting Party</v>
      </c>
      <c r="E5" s="2">
        <v>4</v>
      </c>
      <c r="F5" s="2" t="str">
        <f t="shared" ca="1" si="3"/>
        <v>2 sepses</v>
      </c>
    </row>
    <row r="6" spans="1:6">
      <c r="A6" t="str">
        <f t="shared" ca="1" si="1"/>
        <v>Yes</v>
      </c>
      <c r="B6">
        <f t="shared" ca="1" si="2"/>
        <v>57</v>
      </c>
      <c r="C6" s="1" t="str">
        <f t="shared" ca="1" si="0"/>
        <v>3 banelights</v>
      </c>
      <c r="E6" s="2">
        <v>5</v>
      </c>
      <c r="F6" s="2" t="str">
        <f t="shared" ca="1" si="3"/>
        <v>3 sepses</v>
      </c>
    </row>
    <row r="7" spans="1:6">
      <c r="A7" t="str">
        <f t="shared" ca="1" si="1"/>
        <v>Yes</v>
      </c>
      <c r="B7">
        <f t="shared" ca="1" si="2"/>
        <v>35</v>
      </c>
      <c r="C7" s="1" t="str">
        <f t="shared" ca="1" si="0"/>
        <v>1 goezspall</v>
      </c>
      <c r="E7" s="2">
        <v>6</v>
      </c>
      <c r="F7" s="2" t="str">
        <f t="shared" ca="1" si="3"/>
        <v>2 sepses</v>
      </c>
    </row>
    <row r="8" spans="1:6">
      <c r="A8" t="str">
        <f t="shared" ca="1" si="1"/>
        <v>Yes</v>
      </c>
      <c r="B8">
        <f t="shared" ca="1" si="2"/>
        <v>58</v>
      </c>
      <c r="C8" s="1" t="str">
        <f t="shared" ca="1" si="0"/>
        <v>2 banelights</v>
      </c>
      <c r="E8" s="2">
        <v>7</v>
      </c>
      <c r="F8" s="2" t="s">
        <v>122</v>
      </c>
    </row>
    <row r="9" spans="1:6">
      <c r="A9" t="str">
        <f t="shared" ca="1" si="1"/>
        <v>No</v>
      </c>
      <c r="B9">
        <f t="shared" ca="1" si="2"/>
        <v>38</v>
      </c>
      <c r="C9" s="1" t="str">
        <f t="shared" ca="1" si="0"/>
        <v>1 goezspall</v>
      </c>
      <c r="E9" s="2">
        <v>8</v>
      </c>
      <c r="F9" s="2" t="s">
        <v>122</v>
      </c>
    </row>
    <row r="10" spans="1:6">
      <c r="A10" t="str">
        <f t="shared" ca="1" si="1"/>
        <v>Yes</v>
      </c>
      <c r="B10">
        <f t="shared" ca="1" si="2"/>
        <v>44</v>
      </c>
      <c r="C10" s="1" t="str">
        <f t="shared" ca="1" si="0"/>
        <v>1 gorynych</v>
      </c>
      <c r="E10" s="2">
        <v>9</v>
      </c>
      <c r="F10" s="2" t="s">
        <v>122</v>
      </c>
    </row>
    <row r="11" spans="1:6">
      <c r="A11" t="str">
        <f t="shared" ca="1" si="1"/>
        <v>Yes</v>
      </c>
      <c r="B11">
        <f t="shared" ca="1" si="2"/>
        <v>95</v>
      </c>
      <c r="C11" s="1" t="str">
        <f t="shared" ca="1" si="0"/>
        <v>8 bonethorns</v>
      </c>
      <c r="E11" s="2">
        <v>10</v>
      </c>
      <c r="F11" s="2" t="s">
        <v>122</v>
      </c>
    </row>
    <row r="12" spans="1:6">
      <c r="A12" t="str">
        <f t="shared" ca="1" si="1"/>
        <v>Yes</v>
      </c>
      <c r="B12">
        <f t="shared" ca="1" si="2"/>
        <v>54</v>
      </c>
      <c r="C12" s="1" t="str">
        <f t="shared" ca="1" si="0"/>
        <v>1 nemhain</v>
      </c>
      <c r="E12" s="2">
        <v>11</v>
      </c>
      <c r="F12" s="2" t="s">
        <v>122</v>
      </c>
    </row>
    <row r="13" spans="1:6">
      <c r="A13" t="str">
        <f t="shared" ca="1" si="1"/>
        <v>Yes</v>
      </c>
      <c r="B13">
        <f t="shared" ca="1" si="2"/>
        <v>67</v>
      </c>
      <c r="C13" s="1" t="str">
        <f t="shared" ca="1" si="0"/>
        <v>1 plague giants</v>
      </c>
      <c r="E13" s="2">
        <v>12</v>
      </c>
      <c r="F13" s="2" t="str">
        <f ca="1">CONCATENATE(INT(RAND()*4)+1+1," Copsewights")</f>
        <v>3 Copsewights</v>
      </c>
    </row>
    <row r="14" spans="1:6">
      <c r="A14" t="str">
        <f t="shared" ca="1" si="1"/>
        <v>Yes</v>
      </c>
      <c r="B14">
        <f t="shared" ca="1" si="2"/>
        <v>67</v>
      </c>
      <c r="C14" s="1" t="str">
        <f t="shared" ca="1" si="0"/>
        <v>1 plague giants</v>
      </c>
      <c r="E14" s="2">
        <v>13</v>
      </c>
      <c r="F14" s="2" t="str">
        <f t="shared" ref="F14:F18" ca="1" si="4">CONCATENATE(INT(RAND()*4)+1+1," Copsewights")</f>
        <v>3 Copsewights</v>
      </c>
    </row>
    <row r="15" spans="1:6">
      <c r="A15" t="str">
        <f t="shared" ca="1" si="1"/>
        <v>No</v>
      </c>
      <c r="B15">
        <f t="shared" ca="1" si="2"/>
        <v>79</v>
      </c>
      <c r="C15" s="1" t="str">
        <f t="shared" ca="1" si="0"/>
        <v>Fey Reclaimers</v>
      </c>
      <c r="E15" s="2">
        <v>14</v>
      </c>
      <c r="F15" s="2" t="str">
        <f t="shared" ca="1" si="4"/>
        <v>5 Copsewights</v>
      </c>
    </row>
    <row r="16" spans="1:6">
      <c r="A16" t="str">
        <f t="shared" ca="1" si="1"/>
        <v>Yes</v>
      </c>
      <c r="B16">
        <f t="shared" ca="1" si="2"/>
        <v>10</v>
      </c>
      <c r="C16" s="1" t="str">
        <f t="shared" ca="1" si="0"/>
        <v>1 corpse lotus</v>
      </c>
      <c r="E16" s="2">
        <v>15</v>
      </c>
      <c r="F16" s="2" t="str">
        <f t="shared" ca="1" si="4"/>
        <v>3 Copsewights</v>
      </c>
    </row>
    <row r="17" spans="1:6">
      <c r="A17" t="str">
        <f t="shared" ca="1" si="1"/>
        <v>Yes</v>
      </c>
      <c r="B17">
        <f t="shared" ca="1" si="2"/>
        <v>54</v>
      </c>
      <c r="C17" s="1" t="str">
        <f t="shared" ca="1" si="0"/>
        <v>1 nemhain</v>
      </c>
      <c r="E17" s="2">
        <v>16</v>
      </c>
      <c r="F17" s="2" t="str">
        <f t="shared" ca="1" si="4"/>
        <v>2 Copsewights</v>
      </c>
    </row>
    <row r="18" spans="1:6">
      <c r="A18" t="str">
        <f t="shared" ca="1" si="1"/>
        <v>Yes</v>
      </c>
      <c r="B18">
        <f t="shared" ca="1" si="2"/>
        <v>85</v>
      </c>
      <c r="C18" s="1" t="str">
        <f t="shared" ca="1" si="0"/>
        <v>Fey Reclaimers</v>
      </c>
      <c r="E18" s="2">
        <v>17</v>
      </c>
      <c r="F18" s="2" t="str">
        <f t="shared" ca="1" si="4"/>
        <v>2 Copsewights</v>
      </c>
    </row>
    <row r="19" spans="1:6">
      <c r="A19" t="str">
        <f t="shared" ca="1" si="1"/>
        <v>Yes</v>
      </c>
      <c r="B19">
        <f t="shared" ca="1" si="2"/>
        <v>55</v>
      </c>
      <c r="C19" s="1" t="str">
        <f t="shared" ca="1" si="0"/>
        <v>3 banelights</v>
      </c>
      <c r="E19" s="2">
        <v>18</v>
      </c>
      <c r="F19" s="2" t="s">
        <v>123</v>
      </c>
    </row>
    <row r="20" spans="1:6">
      <c r="A20" t="str">
        <f t="shared" ca="1" si="1"/>
        <v>Yes</v>
      </c>
      <c r="B20">
        <f t="shared" ca="1" si="2"/>
        <v>73</v>
      </c>
      <c r="C20" s="1" t="str">
        <f t="shared" ca="1" si="0"/>
        <v>4 kamaitachis</v>
      </c>
      <c r="E20" s="2">
        <v>19</v>
      </c>
      <c r="F20" s="2" t="s">
        <v>123</v>
      </c>
    </row>
    <row r="21" spans="1:6">
      <c r="A21" t="str">
        <f t="shared" ca="1" si="1"/>
        <v>Yes</v>
      </c>
      <c r="B21">
        <f t="shared" ca="1" si="2"/>
        <v>100</v>
      </c>
      <c r="C21" s="1" t="str">
        <f t="shared" ca="1" si="0"/>
        <v>1 forest blight</v>
      </c>
      <c r="E21" s="2">
        <v>20</v>
      </c>
      <c r="F21" s="2" t="s">
        <v>123</v>
      </c>
    </row>
    <row r="22" spans="1:6">
      <c r="A22" t="str">
        <f t="shared" ca="1" si="1"/>
        <v>Yes</v>
      </c>
      <c r="B22">
        <f t="shared" ca="1" si="2"/>
        <v>52</v>
      </c>
      <c r="C22" s="1" t="str">
        <f t="shared" ca="1" si="0"/>
        <v>1 nemhain</v>
      </c>
      <c r="E22" s="2">
        <v>21</v>
      </c>
      <c r="F22" s="2" t="s">
        <v>123</v>
      </c>
    </row>
    <row r="23" spans="1:6">
      <c r="A23" t="str">
        <f t="shared" ca="1" si="1"/>
        <v>Yes</v>
      </c>
      <c r="B23">
        <f t="shared" ca="1" si="2"/>
        <v>61</v>
      </c>
      <c r="C23" s="1" t="str">
        <f t="shared" ca="1" si="0"/>
        <v>Hunting Party</v>
      </c>
      <c r="E23" s="2">
        <v>22</v>
      </c>
      <c r="F23" s="2" t="s">
        <v>123</v>
      </c>
    </row>
    <row r="24" spans="1:6">
      <c r="A24" t="str">
        <f t="shared" ca="1" si="1"/>
        <v>No</v>
      </c>
      <c r="B24">
        <f t="shared" ca="1" si="2"/>
        <v>74</v>
      </c>
      <c r="C24" s="1" t="str">
        <f t="shared" ca="1" si="0"/>
        <v>1 kamaitachis</v>
      </c>
      <c r="E24" s="2">
        <v>23</v>
      </c>
      <c r="F24" s="2" t="str">
        <f ca="1">CONCATENATE(INT(RAND()*10)+1," Leukodaemons")</f>
        <v>7 Leukodaemons</v>
      </c>
    </row>
    <row r="25" spans="1:6">
      <c r="A25" t="str">
        <f t="shared" ca="1" si="1"/>
        <v>No</v>
      </c>
      <c r="B25">
        <f t="shared" ca="1" si="2"/>
        <v>39</v>
      </c>
      <c r="C25" s="1" t="str">
        <f t="shared" ca="1" si="0"/>
        <v>1 goezspall</v>
      </c>
      <c r="E25" s="2">
        <v>24</v>
      </c>
      <c r="F25" s="2" t="str">
        <f t="shared" ref="F25:F29" ca="1" si="5">CONCATENATE(INT(RAND()*10)+1," Leukodaemons")</f>
        <v>8 Leukodaemons</v>
      </c>
    </row>
    <row r="26" spans="1:6">
      <c r="A26" t="str">
        <f t="shared" ca="1" si="1"/>
        <v>Yes</v>
      </c>
      <c r="B26">
        <f t="shared" ca="1" si="2"/>
        <v>33</v>
      </c>
      <c r="C26" s="1" t="str">
        <f t="shared" ca="1" si="0"/>
        <v>3 fuldrexes</v>
      </c>
      <c r="E26" s="2">
        <v>25</v>
      </c>
      <c r="F26" s="2" t="str">
        <f t="shared" ca="1" si="5"/>
        <v>6 Leukodaemons</v>
      </c>
    </row>
    <row r="27" spans="1:6">
      <c r="A27" t="str">
        <f t="shared" ca="1" si="1"/>
        <v>Yes</v>
      </c>
      <c r="B27">
        <f t="shared" ca="1" si="2"/>
        <v>15</v>
      </c>
      <c r="C27" s="1" t="str">
        <f t="shared" ca="1" si="0"/>
        <v>3 Copsewights</v>
      </c>
      <c r="E27" s="2">
        <v>26</v>
      </c>
      <c r="F27" s="2" t="str">
        <f t="shared" ca="1" si="5"/>
        <v>10 Leukodaemons</v>
      </c>
    </row>
    <row r="28" spans="1:6">
      <c r="A28" t="str">
        <f t="shared" ca="1" si="1"/>
        <v>Yes</v>
      </c>
      <c r="B28">
        <f t="shared" ca="1" si="2"/>
        <v>13</v>
      </c>
      <c r="C28" s="1" t="str">
        <f t="shared" ca="1" si="0"/>
        <v>3 Copsewights</v>
      </c>
      <c r="E28" s="2">
        <v>27</v>
      </c>
      <c r="F28" s="2" t="str">
        <f t="shared" ca="1" si="5"/>
        <v>4 Leukodaemons</v>
      </c>
    </row>
    <row r="29" spans="1:6">
      <c r="A29" t="str">
        <f t="shared" ca="1" si="1"/>
        <v>Yes</v>
      </c>
      <c r="B29">
        <f t="shared" ca="1" si="2"/>
        <v>75</v>
      </c>
      <c r="C29" s="1" t="str">
        <f t="shared" ca="1" si="0"/>
        <v>4 kamaitachis</v>
      </c>
      <c r="E29" s="2">
        <v>28</v>
      </c>
      <c r="F29" s="2" t="str">
        <f t="shared" ca="1" si="5"/>
        <v>2 Leukodaemons</v>
      </c>
    </row>
    <row r="30" spans="1:6">
      <c r="A30" t="str">
        <f t="shared" ca="1" si="1"/>
        <v>Yes</v>
      </c>
      <c r="B30">
        <f t="shared" ca="1" si="2"/>
        <v>36</v>
      </c>
      <c r="C30" s="1" t="str">
        <f t="shared" ca="1" si="0"/>
        <v>1 goezspall</v>
      </c>
      <c r="E30" s="2">
        <v>29</v>
      </c>
      <c r="F30" s="2" t="str">
        <f ca="1">CONCATENATE(INT(RAND()*6)+1," fuldrexes")</f>
        <v>5 fuldrexes</v>
      </c>
    </row>
    <row r="31" spans="1:6">
      <c r="A31" t="str">
        <f t="shared" ca="1" si="1"/>
        <v>Yes</v>
      </c>
      <c r="B31">
        <f t="shared" ca="1" si="2"/>
        <v>27</v>
      </c>
      <c r="C31" s="1" t="str">
        <f t="shared" ca="1" si="0"/>
        <v>4 Leukodaemons</v>
      </c>
      <c r="E31" s="2">
        <v>30</v>
      </c>
      <c r="F31" s="2" t="str">
        <f t="shared" ref="F31:F35" ca="1" si="6">CONCATENATE(INT(RAND()*6)+1," fuldrexes")</f>
        <v>3 fuldrexes</v>
      </c>
    </row>
    <row r="32" spans="1:6">
      <c r="A32" t="str">
        <f t="shared" ca="1" si="1"/>
        <v>Yes</v>
      </c>
      <c r="B32">
        <f t="shared" ca="1" si="2"/>
        <v>23</v>
      </c>
      <c r="C32" s="1" t="str">
        <f t="shared" ca="1" si="0"/>
        <v>7 Leukodaemons</v>
      </c>
      <c r="E32" s="2">
        <v>31</v>
      </c>
      <c r="F32" s="2" t="str">
        <f t="shared" ca="1" si="6"/>
        <v>1 fuldrexes</v>
      </c>
    </row>
    <row r="33" spans="1:6">
      <c r="A33" t="str">
        <f t="shared" ca="1" si="1"/>
        <v>No</v>
      </c>
      <c r="B33">
        <f t="shared" ca="1" si="2"/>
        <v>85</v>
      </c>
      <c r="C33" s="1" t="str">
        <f t="shared" ca="1" si="0"/>
        <v>Fey Reclaimers</v>
      </c>
      <c r="E33" s="2">
        <v>32</v>
      </c>
      <c r="F33" s="2" t="str">
        <f t="shared" ca="1" si="6"/>
        <v>1 fuldrexes</v>
      </c>
    </row>
    <row r="34" spans="1:6">
      <c r="A34" t="str">
        <f t="shared" ca="1" si="1"/>
        <v>Yes</v>
      </c>
      <c r="B34">
        <f t="shared" ca="1" si="2"/>
        <v>77</v>
      </c>
      <c r="C34" s="1" t="str">
        <f t="shared" ref="C34:C51" ca="1" si="7">VLOOKUP(B34,FangwoodEncounters,2)</f>
        <v>3 kamaitachis</v>
      </c>
      <c r="E34" s="2">
        <v>33</v>
      </c>
      <c r="F34" s="2" t="str">
        <f t="shared" ca="1" si="6"/>
        <v>3 fuldrexes</v>
      </c>
    </row>
    <row r="35" spans="1:6">
      <c r="A35" t="str">
        <f t="shared" ca="1" si="1"/>
        <v>No</v>
      </c>
      <c r="B35">
        <f t="shared" ca="1" si="2"/>
        <v>73</v>
      </c>
      <c r="C35" s="1" t="str">
        <f t="shared" ca="1" si="7"/>
        <v>4 kamaitachis</v>
      </c>
      <c r="E35" s="2">
        <v>34</v>
      </c>
      <c r="F35" s="2" t="str">
        <f t="shared" ca="1" si="6"/>
        <v>1 fuldrexes</v>
      </c>
    </row>
    <row r="36" spans="1:6">
      <c r="A36" t="str">
        <f t="shared" ca="1" si="1"/>
        <v>Yes</v>
      </c>
      <c r="B36">
        <f t="shared" ca="1" si="2"/>
        <v>3</v>
      </c>
      <c r="C36" s="1" t="str">
        <f t="shared" ca="1" si="7"/>
        <v>1 sepses</v>
      </c>
      <c r="E36" s="2">
        <v>35</v>
      </c>
      <c r="F36" s="2" t="s">
        <v>124</v>
      </c>
    </row>
    <row r="37" spans="1:6">
      <c r="A37" t="str">
        <f t="shared" ca="1" si="1"/>
        <v>No</v>
      </c>
      <c r="B37">
        <f t="shared" ca="1" si="2"/>
        <v>60</v>
      </c>
      <c r="C37" s="1" t="str">
        <f t="shared" ca="1" si="7"/>
        <v>1 banelights</v>
      </c>
      <c r="E37" s="2">
        <v>36</v>
      </c>
      <c r="F37" s="2" t="s">
        <v>124</v>
      </c>
    </row>
    <row r="38" spans="1:6">
      <c r="A38" t="str">
        <f t="shared" ca="1" si="1"/>
        <v>No</v>
      </c>
      <c r="B38">
        <f t="shared" ca="1" si="2"/>
        <v>48</v>
      </c>
      <c r="C38" s="1" t="str">
        <f t="shared" ca="1" si="7"/>
        <v>1 gorynych</v>
      </c>
      <c r="E38" s="2">
        <v>37</v>
      </c>
      <c r="F38" s="2" t="s">
        <v>124</v>
      </c>
    </row>
    <row r="39" spans="1:6">
      <c r="A39" t="str">
        <f t="shared" ca="1" si="1"/>
        <v>No</v>
      </c>
      <c r="B39">
        <f t="shared" ca="1" si="2"/>
        <v>43</v>
      </c>
      <c r="C39" s="1" t="str">
        <f t="shared" ca="1" si="7"/>
        <v>1 gorynych</v>
      </c>
      <c r="E39" s="2">
        <v>38</v>
      </c>
      <c r="F39" s="2" t="s">
        <v>124</v>
      </c>
    </row>
    <row r="40" spans="1:6">
      <c r="A40" t="str">
        <f t="shared" ca="1" si="1"/>
        <v>No</v>
      </c>
      <c r="B40">
        <f t="shared" ca="1" si="2"/>
        <v>80</v>
      </c>
      <c r="C40" s="1" t="str">
        <f t="shared" ca="1" si="7"/>
        <v>Fey Reclaimers</v>
      </c>
      <c r="E40" s="2">
        <v>39</v>
      </c>
      <c r="F40" s="2" t="s">
        <v>124</v>
      </c>
    </row>
    <row r="41" spans="1:6">
      <c r="A41" t="str">
        <f t="shared" ca="1" si="1"/>
        <v>No</v>
      </c>
      <c r="B41">
        <f t="shared" ca="1" si="2"/>
        <v>41</v>
      </c>
      <c r="C41" s="1" t="str">
        <f t="shared" ca="1" si="7"/>
        <v>1 gorynych</v>
      </c>
      <c r="E41" s="2">
        <v>40</v>
      </c>
      <c r="F41" s="2" t="s">
        <v>124</v>
      </c>
    </row>
    <row r="42" spans="1:6">
      <c r="A42" t="str">
        <f t="shared" ca="1" si="1"/>
        <v>Yes</v>
      </c>
      <c r="B42">
        <f t="shared" ca="1" si="2"/>
        <v>34</v>
      </c>
      <c r="C42" s="1" t="str">
        <f t="shared" ca="1" si="7"/>
        <v>1 fuldrexes</v>
      </c>
      <c r="E42" s="2">
        <v>41</v>
      </c>
      <c r="F42" s="2" t="s">
        <v>125</v>
      </c>
    </row>
    <row r="43" spans="1:6">
      <c r="A43" t="str">
        <f t="shared" ca="1" si="1"/>
        <v>Yes</v>
      </c>
      <c r="B43">
        <f t="shared" ca="1" si="2"/>
        <v>14</v>
      </c>
      <c r="C43" s="1" t="str">
        <f t="shared" ca="1" si="7"/>
        <v>5 Copsewights</v>
      </c>
      <c r="E43" s="2">
        <v>42</v>
      </c>
      <c r="F43" s="2" t="s">
        <v>125</v>
      </c>
    </row>
    <row r="44" spans="1:6">
      <c r="A44" t="str">
        <f t="shared" ca="1" si="1"/>
        <v>Yes</v>
      </c>
      <c r="B44">
        <f t="shared" ca="1" si="2"/>
        <v>38</v>
      </c>
      <c r="C44" s="1" t="str">
        <f t="shared" ca="1" si="7"/>
        <v>1 goezspall</v>
      </c>
      <c r="E44" s="2">
        <v>43</v>
      </c>
      <c r="F44" s="2" t="s">
        <v>125</v>
      </c>
    </row>
    <row r="45" spans="1:6">
      <c r="A45" t="str">
        <f t="shared" ca="1" si="1"/>
        <v>Yes</v>
      </c>
      <c r="B45">
        <f t="shared" ca="1" si="2"/>
        <v>22</v>
      </c>
      <c r="C45" s="1" t="str">
        <f t="shared" ca="1" si="7"/>
        <v>1 ankou</v>
      </c>
      <c r="E45" s="2">
        <v>44</v>
      </c>
      <c r="F45" s="2" t="s">
        <v>125</v>
      </c>
    </row>
    <row r="46" spans="1:6">
      <c r="A46" t="str">
        <f t="shared" ca="1" si="1"/>
        <v>No</v>
      </c>
      <c r="B46">
        <f t="shared" ca="1" si="2"/>
        <v>65</v>
      </c>
      <c r="C46" s="1" t="str">
        <f t="shared" ca="1" si="7"/>
        <v>Hunting Party</v>
      </c>
      <c r="E46" s="2">
        <v>45</v>
      </c>
      <c r="F46" s="2" t="s">
        <v>125</v>
      </c>
    </row>
    <row r="47" spans="1:6">
      <c r="A47" t="str">
        <f t="shared" ca="1" si="1"/>
        <v>No</v>
      </c>
      <c r="B47">
        <f t="shared" ca="1" si="2"/>
        <v>12</v>
      </c>
      <c r="C47" s="1" t="str">
        <f t="shared" ca="1" si="7"/>
        <v>3 Copsewights</v>
      </c>
      <c r="E47" s="2">
        <v>46</v>
      </c>
      <c r="F47" s="2" t="s">
        <v>125</v>
      </c>
    </row>
    <row r="48" spans="1:6">
      <c r="A48" t="str">
        <f t="shared" ca="1" si="1"/>
        <v>Yes</v>
      </c>
      <c r="B48">
        <f t="shared" ca="1" si="2"/>
        <v>67</v>
      </c>
      <c r="C48" s="1" t="str">
        <f t="shared" ca="1" si="7"/>
        <v>1 plague giants</v>
      </c>
      <c r="E48" s="2">
        <v>47</v>
      </c>
      <c r="F48" s="2" t="s">
        <v>125</v>
      </c>
    </row>
    <row r="49" spans="1:6">
      <c r="A49" t="str">
        <f t="shared" ca="1" si="1"/>
        <v>No</v>
      </c>
      <c r="B49">
        <f t="shared" ca="1" si="2"/>
        <v>50</v>
      </c>
      <c r="C49" s="1" t="str">
        <f t="shared" ca="1" si="7"/>
        <v>1 nemhain</v>
      </c>
      <c r="E49" s="2">
        <v>48</v>
      </c>
      <c r="F49" s="2" t="s">
        <v>125</v>
      </c>
    </row>
    <row r="50" spans="1:6">
      <c r="A50" t="str">
        <f t="shared" ca="1" si="1"/>
        <v>No</v>
      </c>
      <c r="B50">
        <f t="shared" ca="1" si="2"/>
        <v>82</v>
      </c>
      <c r="C50" s="1" t="str">
        <f t="shared" ca="1" si="7"/>
        <v>Fey Reclaimers</v>
      </c>
      <c r="E50" s="2">
        <v>49</v>
      </c>
      <c r="F50" s="2" t="s">
        <v>126</v>
      </c>
    </row>
    <row r="51" spans="1:6">
      <c r="A51" t="str">
        <f t="shared" ca="1" si="1"/>
        <v>No</v>
      </c>
      <c r="B51">
        <f t="shared" ca="1" si="2"/>
        <v>46</v>
      </c>
      <c r="C51" s="1" t="str">
        <f t="shared" ca="1" si="7"/>
        <v>1 gorynych</v>
      </c>
      <c r="E51" s="2">
        <v>50</v>
      </c>
      <c r="F51" s="2" t="s">
        <v>126</v>
      </c>
    </row>
    <row r="52" spans="1:6">
      <c r="E52" s="2">
        <v>51</v>
      </c>
      <c r="F52" s="2" t="s">
        <v>126</v>
      </c>
    </row>
    <row r="53" spans="1:6">
      <c r="E53" s="2">
        <v>52</v>
      </c>
      <c r="F53" s="2" t="s">
        <v>126</v>
      </c>
    </row>
    <row r="54" spans="1:6">
      <c r="E54" s="2">
        <v>53</v>
      </c>
      <c r="F54" s="2" t="s">
        <v>126</v>
      </c>
    </row>
    <row r="55" spans="1:6">
      <c r="E55" s="2">
        <v>54</v>
      </c>
      <c r="F55" s="2" t="s">
        <v>126</v>
      </c>
    </row>
    <row r="56" spans="1:6">
      <c r="E56" s="2">
        <v>55</v>
      </c>
      <c r="F56" s="2" t="str">
        <f ca="1">CONCATENATE(INT(RAND()*6)+1," banelights")</f>
        <v>3 banelights</v>
      </c>
    </row>
    <row r="57" spans="1:6">
      <c r="E57" s="2">
        <v>56</v>
      </c>
      <c r="F57" s="2" t="str">
        <f t="shared" ref="F57:F61" ca="1" si="8">CONCATENATE(INT(RAND()*6)+1," banelights")</f>
        <v>6 banelights</v>
      </c>
    </row>
    <row r="58" spans="1:6">
      <c r="E58" s="2">
        <v>57</v>
      </c>
      <c r="F58" s="2" t="str">
        <f t="shared" ca="1" si="8"/>
        <v>3 banelights</v>
      </c>
    </row>
    <row r="59" spans="1:6">
      <c r="E59" s="2">
        <v>58</v>
      </c>
      <c r="F59" s="2" t="str">
        <f t="shared" ca="1" si="8"/>
        <v>2 banelights</v>
      </c>
    </row>
    <row r="60" spans="1:6">
      <c r="E60" s="2">
        <v>59</v>
      </c>
      <c r="F60" s="2" t="str">
        <f t="shared" ca="1" si="8"/>
        <v>6 banelights</v>
      </c>
    </row>
    <row r="61" spans="1:6">
      <c r="E61" s="2">
        <v>60</v>
      </c>
      <c r="F61" s="2" t="str">
        <f t="shared" ca="1" si="8"/>
        <v>1 banelights</v>
      </c>
    </row>
    <row r="62" spans="1:6">
      <c r="E62" s="2">
        <v>61</v>
      </c>
      <c r="F62" s="2" t="s">
        <v>127</v>
      </c>
    </row>
    <row r="63" spans="1:6">
      <c r="E63" s="2">
        <v>62</v>
      </c>
      <c r="F63" s="2" t="s">
        <v>127</v>
      </c>
    </row>
    <row r="64" spans="1:6">
      <c r="E64" s="2">
        <v>63</v>
      </c>
      <c r="F64" s="2" t="s">
        <v>127</v>
      </c>
    </row>
    <row r="65" spans="5:6">
      <c r="E65" s="2">
        <v>64</v>
      </c>
      <c r="F65" s="2" t="s">
        <v>127</v>
      </c>
    </row>
    <row r="66" spans="5:6">
      <c r="E66" s="2">
        <v>65</v>
      </c>
      <c r="F66" s="2" t="s">
        <v>127</v>
      </c>
    </row>
    <row r="67" spans="5:6">
      <c r="E67" s="2">
        <v>66</v>
      </c>
      <c r="F67" s="2" t="s">
        <v>127</v>
      </c>
    </row>
    <row r="68" spans="5:6">
      <c r="E68" s="2">
        <v>67</v>
      </c>
      <c r="F68" s="2" t="str">
        <f ca="1">CONCATENATE(INT(RAND()*3)+1," plague giants")</f>
        <v>1 plague giants</v>
      </c>
    </row>
    <row r="69" spans="5:6">
      <c r="E69" s="2">
        <v>68</v>
      </c>
      <c r="F69" s="2" t="str">
        <f t="shared" ref="F69:F72" ca="1" si="9">CONCATENATE(INT(RAND()*3)+1," plague giants")</f>
        <v>3 plague giants</v>
      </c>
    </row>
    <row r="70" spans="5:6">
      <c r="E70" s="2">
        <v>69</v>
      </c>
      <c r="F70" s="2" t="str">
        <f t="shared" ca="1" si="9"/>
        <v>1 plague giants</v>
      </c>
    </row>
    <row r="71" spans="5:6">
      <c r="E71" s="2">
        <v>70</v>
      </c>
      <c r="F71" s="2" t="str">
        <f t="shared" ca="1" si="9"/>
        <v>1 plague giants</v>
      </c>
    </row>
    <row r="72" spans="5:6">
      <c r="E72" s="2">
        <v>71</v>
      </c>
      <c r="F72" s="2" t="str">
        <f t="shared" ca="1" si="9"/>
        <v>2 plague giants</v>
      </c>
    </row>
    <row r="73" spans="5:6">
      <c r="E73" s="2">
        <v>72</v>
      </c>
      <c r="F73" s="2" t="str">
        <f ca="1">CONCATENATE(INT(RAND()*4)+1," kamaitachis")</f>
        <v>2 kamaitachis</v>
      </c>
    </row>
    <row r="74" spans="5:6">
      <c r="E74" s="2">
        <v>73</v>
      </c>
      <c r="F74" s="2" t="str">
        <f t="shared" ref="F74:F79" ca="1" si="10">CONCATENATE(INT(RAND()*4)+1," kamaitachis")</f>
        <v>4 kamaitachis</v>
      </c>
    </row>
    <row r="75" spans="5:6">
      <c r="E75" s="2">
        <v>74</v>
      </c>
      <c r="F75" s="2" t="str">
        <f t="shared" ca="1" si="10"/>
        <v>1 kamaitachis</v>
      </c>
    </row>
    <row r="76" spans="5:6">
      <c r="E76" s="2">
        <v>75</v>
      </c>
      <c r="F76" s="2" t="str">
        <f t="shared" ca="1" si="10"/>
        <v>4 kamaitachis</v>
      </c>
    </row>
    <row r="77" spans="5:6">
      <c r="E77" s="2">
        <v>76</v>
      </c>
      <c r="F77" s="2" t="str">
        <f t="shared" ca="1" si="10"/>
        <v>3 kamaitachis</v>
      </c>
    </row>
    <row r="78" spans="5:6">
      <c r="E78" s="2">
        <v>77</v>
      </c>
      <c r="F78" s="2" t="str">
        <f t="shared" ca="1" si="10"/>
        <v>3 kamaitachis</v>
      </c>
    </row>
    <row r="79" spans="5:6">
      <c r="E79" s="2">
        <v>78</v>
      </c>
      <c r="F79" s="2" t="str">
        <f t="shared" ca="1" si="10"/>
        <v>4 kamaitachis</v>
      </c>
    </row>
    <row r="80" spans="5:6">
      <c r="E80" s="2">
        <v>79</v>
      </c>
      <c r="F80" s="2" t="s">
        <v>128</v>
      </c>
    </row>
    <row r="81" spans="5:6">
      <c r="E81" s="2">
        <v>80</v>
      </c>
      <c r="F81" s="2" t="s">
        <v>128</v>
      </c>
    </row>
    <row r="82" spans="5:6">
      <c r="E82" s="2">
        <v>81</v>
      </c>
      <c r="F82" s="2" t="s">
        <v>128</v>
      </c>
    </row>
    <row r="83" spans="5:6">
      <c r="E83" s="2">
        <v>82</v>
      </c>
      <c r="F83" s="2" t="s">
        <v>128</v>
      </c>
    </row>
    <row r="84" spans="5:6">
      <c r="E84" s="2">
        <v>83</v>
      </c>
      <c r="F84" s="2" t="s">
        <v>128</v>
      </c>
    </row>
    <row r="85" spans="5:6">
      <c r="E85" s="2">
        <v>84</v>
      </c>
      <c r="F85" s="2" t="s">
        <v>128</v>
      </c>
    </row>
    <row r="86" spans="5:6">
      <c r="E86" s="2">
        <v>85</v>
      </c>
      <c r="F86" s="2" t="s">
        <v>128</v>
      </c>
    </row>
    <row r="87" spans="5:6">
      <c r="E87" s="2">
        <v>86</v>
      </c>
      <c r="F87" s="2" t="s">
        <v>128</v>
      </c>
    </row>
    <row r="88" spans="5:6">
      <c r="E88" s="2">
        <v>87</v>
      </c>
      <c r="F88" s="2" t="str">
        <f ca="1">CONCATENATE(INT(RAND()*6)+1," leng spiders")</f>
        <v>3 leng spiders</v>
      </c>
    </row>
    <row r="89" spans="5:6">
      <c r="E89" s="2">
        <v>88</v>
      </c>
      <c r="F89" s="2" t="str">
        <f t="shared" ref="F89:F93" ca="1" si="11">CONCATENATE(INT(RAND()*6)+1," leng spiders")</f>
        <v>3 leng spiders</v>
      </c>
    </row>
    <row r="90" spans="5:6">
      <c r="E90" s="2">
        <v>89</v>
      </c>
      <c r="F90" s="2" t="str">
        <f t="shared" ca="1" si="11"/>
        <v>2 leng spiders</v>
      </c>
    </row>
    <row r="91" spans="5:6">
      <c r="E91" s="2">
        <v>90</v>
      </c>
      <c r="F91" s="2" t="str">
        <f t="shared" ca="1" si="11"/>
        <v>5 leng spiders</v>
      </c>
    </row>
    <row r="92" spans="5:6">
      <c r="E92" s="2">
        <v>91</v>
      </c>
      <c r="F92" s="2" t="str">
        <f t="shared" ca="1" si="11"/>
        <v>2 leng spiders</v>
      </c>
    </row>
    <row r="93" spans="5:6">
      <c r="E93" s="2">
        <v>92</v>
      </c>
      <c r="F93" s="2" t="str">
        <f t="shared" ca="1" si="11"/>
        <v>6 leng spiders</v>
      </c>
    </row>
    <row r="94" spans="5:6">
      <c r="E94" s="2">
        <v>93</v>
      </c>
      <c r="F94" s="2" t="str">
        <f ca="1">CONCATENATE(INT(RAND()*6)+1+INT(RAND()*6)+1," bonethorns")</f>
        <v>6 bonethorns</v>
      </c>
    </row>
    <row r="95" spans="5:6">
      <c r="E95" s="2">
        <v>94</v>
      </c>
      <c r="F95" s="2" t="str">
        <f t="shared" ref="F95:F98" ca="1" si="12">CONCATENATE(INT(RAND()*6)+1+INT(RAND()*6)+1," bonethorns")</f>
        <v>9 bonethorns</v>
      </c>
    </row>
    <row r="96" spans="5:6">
      <c r="E96" s="2">
        <v>95</v>
      </c>
      <c r="F96" s="2" t="str">
        <f t="shared" ca="1" si="12"/>
        <v>8 bonethorns</v>
      </c>
    </row>
    <row r="97" spans="5:6">
      <c r="E97" s="2">
        <v>96</v>
      </c>
      <c r="F97" s="2" t="str">
        <f t="shared" ca="1" si="12"/>
        <v>10 bonethorns</v>
      </c>
    </row>
    <row r="98" spans="5:6">
      <c r="E98" s="2">
        <v>97</v>
      </c>
      <c r="F98" s="2" t="str">
        <f t="shared" ca="1" si="12"/>
        <v>4 bonethorns</v>
      </c>
    </row>
    <row r="99" spans="5:6">
      <c r="E99" s="2">
        <v>98</v>
      </c>
      <c r="F99" s="2" t="s">
        <v>129</v>
      </c>
    </row>
    <row r="100" spans="5:6">
      <c r="E100" s="2">
        <v>99</v>
      </c>
      <c r="F100" s="2" t="s">
        <v>129</v>
      </c>
    </row>
    <row r="101" spans="5:6">
      <c r="E101" s="2">
        <v>100</v>
      </c>
      <c r="F101" s="2" t="s">
        <v>130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</vt:i4>
      </vt:variant>
    </vt:vector>
  </HeadingPairs>
  <TitlesOfParts>
    <vt:vector size="25" baseType="lpstr">
      <vt:lpstr>Trail of the Hunted</vt:lpstr>
      <vt:lpstr>Trail Phaendar</vt:lpstr>
      <vt:lpstr>Fangs of War</vt:lpstr>
      <vt:lpstr>Assault on Longshadow</vt:lpstr>
      <vt:lpstr>Aloi Valley</vt:lpstr>
      <vt:lpstr>Darklands</vt:lpstr>
      <vt:lpstr>Fangwood</vt:lpstr>
      <vt:lpstr>AloiEncounter</vt:lpstr>
      <vt:lpstr>AssaultEncounters</vt:lpstr>
      <vt:lpstr>'Assault on Longshadow'!BlackfensEncounters</vt:lpstr>
      <vt:lpstr>BlackfensEncounters</vt:lpstr>
      <vt:lpstr>ChernasardoEncounters</vt:lpstr>
      <vt:lpstr>CityEnconuters</vt:lpstr>
      <vt:lpstr>CityEncounters</vt:lpstr>
      <vt:lpstr>DarklandsEncounters</vt:lpstr>
      <vt:lpstr>FangwoodEncounters</vt:lpstr>
      <vt:lpstr>PhaendarEncounter</vt:lpstr>
      <vt:lpstr>'Assault on Longshadow'!Print_Area</vt:lpstr>
      <vt:lpstr>'Fangs of War'!Print_Area</vt:lpstr>
      <vt:lpstr>'Trail of the Hunted'!Print_Area</vt:lpstr>
      <vt:lpstr>'Trail Phaendar'!Print_Area</vt:lpstr>
      <vt:lpstr>ThornwasteEncounters</vt:lpstr>
      <vt:lpstr>'Assault on Longshadow'!WithcwoodEncounters</vt:lpstr>
      <vt:lpstr>'Fangs of War'!WithcwoodEncounters</vt:lpstr>
      <vt:lpstr>WithcwoodEncounters</vt:lpstr>
    </vt:vector>
  </TitlesOfParts>
  <Company>Lawrence Livermore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Athey</dc:creator>
  <cp:lastModifiedBy>Athey, Kevin C.</cp:lastModifiedBy>
  <cp:lastPrinted>2013-11-07T01:52:53Z</cp:lastPrinted>
  <dcterms:created xsi:type="dcterms:W3CDTF">2013-09-09T19:49:08Z</dcterms:created>
  <dcterms:modified xsi:type="dcterms:W3CDTF">2020-07-11T17:24:25Z</dcterms:modified>
</cp:coreProperties>
</file>